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Hoja1" sheetId="1" r:id="rId1"/>
  </sheets>
  <definedNames/>
  <calcPr fullCalcOnLoad="1"/>
</workbook>
</file>

<file path=xl/comments1.xml><?xml version="1.0" encoding="utf-8"?>
<comments xmlns="http://schemas.openxmlformats.org/spreadsheetml/2006/main">
  <authors>
    <author>Admin</author>
  </authors>
  <commentList>
    <comment ref="H644"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<sst xmlns="http://schemas.openxmlformats.org/spreadsheetml/2006/main" count="10595" uniqueCount="1584">
  <si>
    <t>ATLAS  DE PARASITOLOGIA CLINICA</t>
  </si>
  <si>
    <t>ACEITA DE INMERSION.</t>
  </si>
  <si>
    <t>FUSHINA DE GRAM</t>
  </si>
  <si>
    <t>ALCOHOL CETONA</t>
  </si>
  <si>
    <t>VIOLETA DE GRAM</t>
  </si>
  <si>
    <t>Hidroxido de sodio 0,1 N</t>
  </si>
  <si>
    <t>Ftalato ácido de potasio</t>
  </si>
  <si>
    <t>Buffer pH 4.0</t>
  </si>
  <si>
    <t>Buffer pH 7.0</t>
  </si>
  <si>
    <t xml:space="preserve">Acido Sulfurico </t>
  </si>
  <si>
    <t>Alcohol isoamilico</t>
  </si>
  <si>
    <t>4-nitrofenilfosfato de sodio hexahidratado</t>
  </si>
  <si>
    <t>Bicarbonato de sodio</t>
  </si>
  <si>
    <t>Carbonato de sodio</t>
  </si>
  <si>
    <t>Peroxido de Hidrogeno al 30%</t>
  </si>
  <si>
    <t>Arena de mar</t>
  </si>
  <si>
    <t xml:space="preserve">Nitrito de sodio </t>
  </si>
  <si>
    <t>Reactivo de Griess</t>
  </si>
  <si>
    <t>Amoniaco en solución al 25%</t>
  </si>
  <si>
    <t>Felhing A</t>
  </si>
  <si>
    <t>Felhing B</t>
  </si>
  <si>
    <t>D- Glucosa</t>
  </si>
  <si>
    <t>Sacarosa</t>
  </si>
  <si>
    <t>Hidroxido de sodio en lentejas</t>
  </si>
  <si>
    <t>Acetato de plomo</t>
  </si>
  <si>
    <t>Zinc en granallas</t>
  </si>
  <si>
    <t>Disulfito de sodio</t>
  </si>
  <si>
    <t>Permanganato de potasio</t>
  </si>
  <si>
    <t>Estandar de fluoruros Orion Ionplus 2ppm</t>
  </si>
  <si>
    <t>Estandar de fluoruros Orion Ionplus 1ppm</t>
  </si>
  <si>
    <t>Solución de lugol</t>
  </si>
  <si>
    <t xml:space="preserve">Nitrato de plata </t>
  </si>
  <si>
    <t>Cromato de potasio</t>
  </si>
  <si>
    <t>Yoduro de potasio</t>
  </si>
  <si>
    <t>Almidon soluble</t>
  </si>
  <si>
    <t>Yodo sublimado</t>
  </si>
  <si>
    <t>Oxido de vanadio V</t>
  </si>
  <si>
    <t>Oxalato de Potasio</t>
  </si>
  <si>
    <t>Nitrato de plata 0.141 N</t>
  </si>
  <si>
    <t>PIANO CUENTA CELULAS ELECTRONICO (DIGITAL</t>
  </si>
  <si>
    <t>BURETA DIGITAL - ELECTRÓNICA</t>
  </si>
  <si>
    <t>AUXILIAR DE PIPETEADO – ESPECIAL PARA MANEJAR SUSTANCIAS QUÍMICAS ORGÁNICAS E INORGÁNICAS</t>
  </si>
  <si>
    <t>TERMOREACTOR ANÁLISIS QUÍMICO</t>
  </si>
  <si>
    <t>PIPETA DIGITAL</t>
  </si>
  <si>
    <t>AGITADOR MAGNÉTICO CON CALENTAMIENTO</t>
  </si>
  <si>
    <t xml:space="preserve">AGITADOR DE TUBOS DE ENSAYO O VORTEX  </t>
  </si>
  <si>
    <t>Espectrofotómetro UV-VIS</t>
  </si>
  <si>
    <t>CABINA EXTRACTORA DE GASES QUIMICOS</t>
  </si>
  <si>
    <t>CENTRIFUGA DE MESA POR 24 TUBOS.</t>
  </si>
  <si>
    <t xml:space="preserve">PIPETA AUTOMATICA
</t>
  </si>
  <si>
    <t>INCUBADORA DIGITAL</t>
  </si>
  <si>
    <t>Horno de secado para laboratorio.</t>
  </si>
  <si>
    <t>INCUBADORA PARA MICROBIOLOGÍA</t>
  </si>
  <si>
    <t>Refrigerador</t>
  </si>
  <si>
    <t>Sistema de digestión por microondas con DMC (cavidad multimodal directa)</t>
  </si>
  <si>
    <t>Agitador Vortex</t>
  </si>
  <si>
    <t xml:space="preserve">AGITADOR </t>
  </si>
  <si>
    <t xml:space="preserve">Refrigerador de conservación con una puerta de vidrio </t>
  </si>
  <si>
    <t>Cargador de baterías 6 voltios de 10 salidas</t>
  </si>
  <si>
    <t xml:space="preserve">Trampa CDC (luz y ventilación)  </t>
  </si>
  <si>
    <t>Estereoscopio trinocular 3.5x-90x + Cámara digital 9MP</t>
  </si>
  <si>
    <t>Prestación de Servicios de un Profesional  para el Seguimiento y monitoreo a los lineamientos para la vigilancia de las Tranismisibles: Zoonosis</t>
  </si>
  <si>
    <t>GUILLERMO ORJUELA ROBAYO / 7420115</t>
  </si>
  <si>
    <t>Prestación de Servicios de un Profesional  para el Seguimiento y monitoreo a los lineamientos para la vigilancia de las Tranismisibles: ETV</t>
  </si>
  <si>
    <t>GUILLERMO ORJUELA ROBAYO / 7420116</t>
  </si>
  <si>
    <t>Prestación de Servicios de un Profesional  para el Seguimiento y monitoreo a los lineamientos para la vigilancia de las No Tranismisibles: Crónicas</t>
  </si>
  <si>
    <t>GUILLERMO ORJUELA ROBAYO / 7420117</t>
  </si>
  <si>
    <t>Prestación de Servicios de un Profesional  para el Seguimiento y monitoreo a los lineamientos para la vigilancia de las No Tranismisibles</t>
  </si>
  <si>
    <t>GUILLERMO ORJUELA ROBAYO / 7420118</t>
  </si>
  <si>
    <t>Prestación de Servicios de un Profesional  para el Seguimiento y monitoreo a los lineamientos para la vigilancia de las No Tranismisibles: Maternidad Segura</t>
  </si>
  <si>
    <t>GUILLERMO ORJUELA ROBAYO / 7420119</t>
  </si>
  <si>
    <t>Prestación de Servicios de un Profesional  para el Seguimiento y monitoreo a los lineamientos para la vigilancia de las No Tranismisibles: Factores de Riesgo Ambiental</t>
  </si>
  <si>
    <t>GUILLERMO ORJUELA ROBAYO / 7420120</t>
  </si>
  <si>
    <t>Prestación de Servicios de un Profesional  para Sistematizar la información de interés en salud pública de acuerdo con lineamientos y requerimientos definidos</t>
  </si>
  <si>
    <t>GUILLERMO ORJUELA ROBAYO / 7420121</t>
  </si>
  <si>
    <t xml:space="preserve">Prestación de Servicios de un Profesional  para el Seguimiento a la notificación de eventos de interés en salud pública </t>
  </si>
  <si>
    <t>GUILLERMO ORJUELA ROBAYO / 7420122</t>
  </si>
  <si>
    <t>Boletín Indicadores Epidemiológicos</t>
  </si>
  <si>
    <t>GUILLERMO ORJUELA ROBAYO / 7420123</t>
  </si>
  <si>
    <t>Calendario Epidemiológico</t>
  </si>
  <si>
    <t>GUILLERMO ORJUELA ROBAYO / 7420124</t>
  </si>
  <si>
    <t>Agenda Epidemiológico</t>
  </si>
  <si>
    <t>GUILLERMO ORJUELA ROBAYO / 7420125</t>
  </si>
  <si>
    <t>MANO DE OBRA CALIFICADA DE 48  PROFESIONALES EN LAS AREAS DE INGENIEROS SANITARIOS, INGENIERO DE SISTEMAS, QUIMICOS E INGENIEROS DE ALIMENTOS Y MEDICOS VETERINARIOS</t>
  </si>
  <si>
    <t>Propios-SGP</t>
  </si>
  <si>
    <t>NOHORA YANETH ZIPA CASAS.
Secretria de Salud de Boyacá</t>
  </si>
  <si>
    <t>Promoción de las Areas artísticas de música, danza, teatro, artes plásticas, cine y literatura a través de convocatorias, asesorías, capacitación, acompañamiento y apoyo para el fortalecimiento de las expresiones artísticas y manifestaciones culturales</t>
  </si>
  <si>
    <t>Preservación a través de la intervención de los Bienes de Interes Cultural, denomonados: Palacio de Servicios Culturales (Auditorios), Escuala de artes y Casa Juan de Castellanos (Intervención de la pintura mural), ubicados en el Centro Histórico de la Ciudad de Tunja. Así mismo, las acciones encaminadas a la preservación del patrimonio cultural material e inmaterial de los municipios del departamento.</t>
  </si>
  <si>
    <t>Paquetes de muebles para ejecutivos  modulares</t>
  </si>
  <si>
    <t>Paquetes de muebles para personal modulares</t>
  </si>
  <si>
    <t>Asientos</t>
  </si>
  <si>
    <t>Impresoras de múltiples funciones</t>
  </si>
  <si>
    <t>Unidades de disco duro</t>
  </si>
  <si>
    <t>Piezas y accesorios de instrumentos musicales</t>
  </si>
  <si>
    <t xml:space="preserve">
80161500
</t>
  </si>
  <si>
    <t xml:space="preserve">Prestación de Servicios  de Apoyo   administrativo  a la gestión del programa de tuberculosis y lepra </t>
  </si>
  <si>
    <t>GUILLERMO ORJUELA ROBAYO/7420114</t>
  </si>
  <si>
    <t xml:space="preserve">Servicios de Salud en Concurrencia a través de contratos interadministrativos con la red publica del departamento de apoo al desarrollo  Concurrencia a través de contratos interadministrativos con la red publica del departamento de apoo al desarrollo  de acciones en los programas de tuberculosis y lerpa </t>
  </si>
  <si>
    <t>9,5 meses</t>
  </si>
  <si>
    <t>GUILLERMO ORJUELA ROBAYO/7420115</t>
  </si>
  <si>
    <t>Prestacion de servicios profesionales con desplazamiento para apoyar el desarrollo de la Nueva Politica de salud sexual y Reproductiva con enfasis en  los Servicios de Salud Amigables para adolescentes y Jovenes que permitan el seguimiento a  los planes de mejora a las empresas sociales del estado que implementaron el servicio de salud amigable para adolescentes y jóvenes definido en el  Plan de Salud Territorial vigente con base  en la estrategia de Atención Primaria en Salud con enfoque familiar, y Plan Decenal de Salud Pública.</t>
  </si>
  <si>
    <t xml:space="preserve">11 Meses </t>
  </si>
  <si>
    <t xml:space="preserve">DIRECTOR TECNICO DE SALUD PUBLICA </t>
  </si>
  <si>
    <t>Prestacion de servicios profesionles con desplazamiento  para apoyar el desarrollo de la Nueva Politica de salud sexual y reproductiva con enfasis en Maternidad Segura en sus primeros niveles de atencion  a la  red prestadora  y administradora en los componentes programáticos de salud sexual y reproductiva para la protección, detección temprana, diagnostico y tratamiento con enfoque de derecho, de género y diferencial a través de un profesional universitario con desplazamiento   definido en el  Plan de Salud Territorial vigente con base  en la estrategia de Atención Primaria en Salud con enfoque familiar, y Plan Decenal de Salud Pública.</t>
  </si>
  <si>
    <r>
      <t xml:space="preserve">
</t>
    </r>
    <r>
      <rPr>
        <b/>
        <sz val="10"/>
        <color indexed="8"/>
        <rFont val="Arial"/>
        <family val="2"/>
      </rPr>
      <t>ANA CAROLINA ESPITIA JEREZ</t>
    </r>
    <r>
      <rPr>
        <sz val="10"/>
        <color indexed="8"/>
        <rFont val="Arial"/>
        <family val="2"/>
      </rPr>
      <t xml:space="preserve">
SecretariA General de Boyacá
</t>
    </r>
  </si>
  <si>
    <t xml:space="preserve">Promoción y Fomento al Desarrollo Económico del Departamento.
</t>
  </si>
  <si>
    <t xml:space="preserve">Perspectiva estratégica
</t>
  </si>
  <si>
    <t xml:space="preserve">Información de contacto
</t>
  </si>
  <si>
    <t>CALLE 20 No. 9-90 TUNJA- BOYACA</t>
  </si>
  <si>
    <t>Contrato suministro  sobre cultura tributaria  volantes afiches  vallas publicitarias y demás necesidades que requiera la dirección de recaudo y fiscalización</t>
  </si>
  <si>
    <t>Contrato  para el mantenimiento preventivo  y correctivo  de los equipos de computo</t>
  </si>
  <si>
    <t xml:space="preserve">Contrato de prestación de servicios  campañas publicitarias en emisoras regionales  revistas y periódicos de alta circulación nacional </t>
  </si>
  <si>
    <t>Contrato de  suministro  de  actas de aprehensión</t>
  </si>
  <si>
    <t xml:space="preserve">Contrato de suministro de estampillas  de pro seguridad  social adulto mayor  pro cultura y pro desarrollo </t>
  </si>
  <si>
    <t>Contrato para el suministro de talonarios  de degüello</t>
  </si>
  <si>
    <t xml:space="preserve">Capacitación y entrenamiento al recurso humano de la red pública y privada que prestan servicios en salud sexual y reproductiva  para el fortalecimiento de la formación del recurso humano que facilite la garantía y protección de los derechos sexuales y reproductivosen el Departamento de Boyaca en </t>
  </si>
  <si>
    <t xml:space="preserve">6 Meses </t>
  </si>
  <si>
    <t xml:space="preserve">Apoyo logisitco  para Capacitación y entrenamiento al recurso humano de la red pública y privada que prestan servicios en salud sexual y reproductiva fortalecimiento de la formación del recurso humano que facilite la garantía y protección de los derechos sexuales y reproductivosen el Departamento de Boyaca en </t>
  </si>
  <si>
    <t>Diseño e impresión de material para información, educación, comunicación y movilización social en salud sexual y reproductiva en el Departamento de Boyacá</t>
  </si>
  <si>
    <t>Realización de una (1) investigación cualitativa para establecer línea de base en salud materna y generar plan de acción, hacia la cero tolerancia con la morbilidad, mortalidad y discapacidad materna evitable en la población indígena de las comunidades u’wa y embera del departamento de Boyacá.</t>
  </si>
  <si>
    <t>Selección mínima cuantía</t>
  </si>
  <si>
    <t>Diseño, reproducción y difusión de cartillas para promoción de derechos de la población LGBTI en Boyacá.</t>
  </si>
  <si>
    <t>Diseño, reproducción y difusión de afiches de sensibilización sobre enfoque diferencial en salud para poblaciones vulnerables.</t>
  </si>
  <si>
    <t>Diseño, reproducción y difusión de plegables informativos y educativos sobre deberes y derechos en salud para la población con discapacidad.</t>
  </si>
  <si>
    <t>Apoyo logístico para evento de capacitación en la garantía del derecho a la salud a personas con discapacidad.</t>
  </si>
  <si>
    <t>Apoyo logístico para evento de capacitación en atención integral en salud con enfoque diferencial para poblaciones vulnerables.</t>
  </si>
  <si>
    <t>Diseño, reproducción y difusión de portafolio institucional de atención y asistencia a victimas del conflicto armado.</t>
  </si>
  <si>
    <t>Apoyo logístico para capacitación sobre entornos de vida saludable a población étnica.</t>
  </si>
  <si>
    <t>Apoyo logístico para capacitación sobre recuperación y creación de huertas de plantas medicinales a población étnica.</t>
  </si>
  <si>
    <t>Apoyo logístico para sensibilización y apropiación de los temas de participación social en salud.</t>
  </si>
  <si>
    <t>Material de inclusión social de los grupos étnicos en los procesos de construcción, adecuación y evaluación de las estrategias diferenciales de atención en salud (pulseras)</t>
  </si>
  <si>
    <t>Material de inclusión social de los grupos étnicos en los procesos de construcción, adecuación y evaluación de las estrategias diferenciales de atención en salud (afiches)</t>
  </si>
  <si>
    <t>Diseño de piezas gráficas plan de difusión promoción de la participación social y comunitaria en salud.</t>
  </si>
  <si>
    <t>Material de apoyo de la estrategia de promoción de la participación social en salud (Agendas).</t>
  </si>
  <si>
    <t>Material de apoyo de la estrategia de promoción de la participación social en salud (Afiches).</t>
  </si>
  <si>
    <t>Apoyo logístico para evento de capacitación en normatividad en SGSSS, promoción y compromisos frente a los escenarios de participación.</t>
  </si>
  <si>
    <t>Apoyo logístico para evento de capacitación en normatividad SGSSS y consolidación de los espacios de participación social en salud -alianzas, asociaciones, atención directa al usuario, seguimiento a PQRS.</t>
  </si>
  <si>
    <t xml:space="preserve">Apoyo logístico para evento de capacitación en normatividad SGSSS y motivación hacia el ejercicio efectivo del derecho a la participación. </t>
  </si>
  <si>
    <t>Prestación de Servicios profesionales con desplazamiento, para realizar asistencia técnica, sensibilización y capacitación en goce efectivo de derechos en salud para poblaciones vulnerables, NNA, personas LGBTI.</t>
  </si>
  <si>
    <t xml:space="preserve">Prestación de Servicios como Técnico y/o tecnólogo con desplazamiento para la Caracterización de la población LGBTI en el Departamento de Boyacá. </t>
  </si>
  <si>
    <t>Prestación de Servicios profesionales con desplazamiento, para realizar visita de seguimiento y monitoreo a los centros de promoción y protección que ofertan servicios al adulto mayor y elaborar plan de mejoramiento.</t>
  </si>
  <si>
    <t>Prestación de Servicios profesionales con desplazamiento, para realizar seguimiento a la elaboración, desarrollo y ejecución del documento municipal de la política pública de envejecimiento y vejez</t>
  </si>
  <si>
    <t>Prestación de Servicios profesionales con desplazamiento, para realizar seguimiento al desarrollo de acciones intersectoriales y transversales con enfoque diferencial a las instituciones y actores del sistema de salud.</t>
  </si>
  <si>
    <t>Prestación de Servicios profesionales con desplazamiento, para realizar asistencia técnica, seguimiento y monitoreo al Sistema de Registro, localización y caracterización de la población con discapacidad.</t>
  </si>
  <si>
    <t>Prestación de Servicios profesionales con desplazamiento, para realizar seguimiento y evaluación al sistema departamental de discapacidad, con la participación de actores y representantes de la sociedad civil en planes locales de discapacidad.</t>
  </si>
  <si>
    <t>Prestación de Servicios profesionales con desplazamiento, para realizar asistencia técnica y seguimiento a la Estrategia de Rehabilitación Basada en Comunidad formulada desde los planes de intervenciones colectivas en salud pública en articulación a los planes locales de discapacidad.</t>
  </si>
  <si>
    <t>Realización de convenios o contratos interadministrativos con insitituciones públicas o privadas para el fortalecimiento de los planes para inclusión social de la población con discapacidad en condiciones de pobreza extrema pertenecientes a Red unidos según lineamientos Ministerio de salud.</t>
  </si>
  <si>
    <t>Prestación de Servicios de un Profesional con desplazamiento para Diseño e implementación de estrategias de fortalecimiento del modelo de atención en salud para los grupos étnicos con enfoque etnocultural.</t>
  </si>
  <si>
    <t>Prestación de Servicios de un Profesional con desplazamiento para Concertación de estrategias de implementación de acciones diferenciales en salud pública y rutas de atención en salud a grupos étnicos.</t>
  </si>
  <si>
    <t>Prestación de Servicios profesionales con desplazamiento, para la implementación, monitoreo, seguimiento de acciones de atención, asistencia y reparación dirigidas a victimas del conflicto armado con enfoque diferencial de competencia del sector salud.</t>
  </si>
  <si>
    <t>Prestación de Servicios profesionales con desplazamiento, para asistencia técnica en procesos de participación social a alcaldías, entidades prestadoras de servicios de salud y organización civil.</t>
  </si>
  <si>
    <t xml:space="preserve"> PROFESIONAL ESPECIALIZADO.  Prestar servicios como profesional en terapia respiratoria especializada en Administración en Salud , con desplzamiento, para realizar identificacion, visita de seguimiento, planes de mejoramiento  a los  centros de protección y promoción que ofertan servicios a  persona mayor en los municipios y creacion de estrategias de inclusion social para personas mayores</t>
  </si>
  <si>
    <t>PROFESIONAL UNIVERSITARIO Prestar servicios como profesional en terapia ocupacional  con desplzamiento, para realizar identificacion, visita de seguimiento, planes de mejoramiento  a los  centros</t>
  </si>
  <si>
    <t>Compra de Computador  con capacidad de conexión como apoyo a la educación continuada</t>
  </si>
  <si>
    <t>Compra de videobeam como apoyo a la información y comunicación</t>
  </si>
  <si>
    <t>Prestación de Servicios profesionales como enfermera con especialización en epidemiologia y desplazamiento en el proyecto "mejoramiento de habitos de vida saludable y atención de calidad de la enfermedad cronica no transmisible en el Departamento de Boyaca vigencia 2016"</t>
  </si>
  <si>
    <t>Prestación de Servicios como profesional como Psicologa con especialización en epidemiologia y desplazamiento en el proyecto  "mejoramiento de habitos de vida saludable y atención de calidad de la enfermedad cronica no transmisible en el Departamento de Boyaca vigencia 2016"</t>
  </si>
  <si>
    <t>Prestación de servicios como profesional en enfermeria con desplazamiento en el proyecto  "mejoramiento de habitos de vida saludable y atención de calidad de la enfermedad cronica no transmisible en el Departamento de Boyaca vigencia 2016"</t>
  </si>
  <si>
    <t xml:space="preserve">Talento Humano del nivel profesional  especializado  para realizar acompañamiento a equipos municipales  en construccion de estrategias  y  proyectos de promocion de  la salud mental  y atencion primaria en salud mental </t>
  </si>
  <si>
    <t xml:space="preserve">Martin Orlando Barrera Cobos </t>
  </si>
  <si>
    <t xml:space="preserve">Talento Humano  del nivel profesional para realizar capacitacion a muncipios en gestion de reduccion de la demanda del consumo de drogas  y planes municipales </t>
  </si>
  <si>
    <t xml:space="preserve">Talento Humano del nivel profesional especializado para capacitar equipos de salud y red buentrato municipales en estrategias de promocion del buentrato familiar a la infancia, adolescencia  y pareja </t>
  </si>
  <si>
    <t>Talento Humano del nivel profesional especializado  para desarrollar estrategias de prevencion integral del consumo de alcohol  y  sustancias psicoactivas para familias con niños  y adolescentes</t>
  </si>
  <si>
    <t>Equipo de talento humano profesional  para Realizar 4 jornadas de capacitación de 16 horas en uso del manual para profesionales “el arte de cultivar la salud mental“ y el manual “Guía de atención a sobrevivientes de suicidio” a  los equipos de salud en atención primaria de  los municipios  de Boyacá con  primer  y segundo nivel de atención  en salud</t>
  </si>
  <si>
    <t>Suministrar los servicios de logística  de  hospedaje, auditorios  con medios audiovisuales, desayuno, almuerzo, refrigerio en la mañana , cena y estación de café para 150 personas  con estadía de  4 días y tres noches cada persona</t>
  </si>
  <si>
    <t xml:space="preserve">9 meses </t>
  </si>
  <si>
    <t xml:space="preserve">Minima </t>
  </si>
  <si>
    <t xml:space="preserve">Talento humano profesional para realizar análisis estadístico de la  Encuesta Nacional de  Salud mental 2015 para  el departamento de Boyacá, utilizando la base de datos  y el marco de análisis de la encuesta nacional suministrado por la Secretaria de Salud de Boyacá  que  incluya descripciones  comparativas de los datos por departamento, región y país; insumo para desarrollar el análisis situacional  de salud en profundidad para salud mental  en Boyacá </t>
  </si>
  <si>
    <t xml:space="preserve">4 meses </t>
  </si>
  <si>
    <t xml:space="preserve">Equipo de Talento humano profesional para realizar 3  jornadas de capacitación dirigida a  profesionales del área de salud en detección  y  atención integral de personas  con  uso de sustancias psicoactivas, utilizando el modelo de TREATNET volumen A, B y C;  cada jornada  con  una duración de  48 horas </t>
  </si>
  <si>
    <t xml:space="preserve">Equipo de talento humano profesional  para capacitar  tres grupos de profesionales de salud   y educación en la estrategia familias fuertes amor y  limites  para la prevención del consumo de drogas y  pautas de crianza positiva en adolescentes </t>
  </si>
  <si>
    <t>Equipo de talento humano  para diseñar  y validar 5 agendas educativas en prevención del consumo de alcohol  y drogas, cada una de 80 paginas  dirigida  una de ellas a padres de familias  y las restantes a  estudiantes de grados 2 -4, de 5 – 6 ; 7 – 9 y 10 – 11, de acuerdo a estructura  y contenidos  pedagógicos suministrados  por la Secretaria de Salud de Boyacá  para uso  impreso y  virtual interactivo</t>
  </si>
  <si>
    <t xml:space="preserve">7meses </t>
  </si>
  <si>
    <t>Seguimiento y monitoreo al plan de salud pública de intervenciones colectivas Zona 1</t>
  </si>
  <si>
    <t>Seguimiento y monitoreo al plan de salud pública de intervenciones colectivas Zona 2</t>
  </si>
  <si>
    <t>Seguimiento y monitoreo al plan de salud pública de intervenciones colectivas Zona 3</t>
  </si>
  <si>
    <t>Seguimiento y monitoreo al plan de salud pública de intervenciones colectivas Zona 4</t>
  </si>
  <si>
    <t>Seguimiento y monitoreo al plan de salud pública de intervenciones colectivas Zona 5</t>
  </si>
  <si>
    <t>Seguimiento y monitoreo al plan de salud pública de intervenciones colectivas Zona 6</t>
  </si>
  <si>
    <t>Seguimiento y monitoreo al plan de salud pública de intervenciones colectivas Zona 7</t>
  </si>
  <si>
    <t>Seguimiento y monitoreo al plan de salud pública de intervenciones colectivas Zona 8</t>
  </si>
  <si>
    <t>Almuerzo</t>
  </si>
  <si>
    <t>Refrigerios</t>
  </si>
  <si>
    <t>Salón con ayudas audiovisuales</t>
  </si>
  <si>
    <t>Servicios de auxiliar en salud para las áreas de análisis fisicoquímico de aguas y alimentos, análisis especiales, análisis microbiológicos de agua potable y alimentos, Laboratorio de Micobacterias, Microbiología Clínica, Laboratorio de Inmunología, Laboratorio de Entomología, Laboratorio de ETVs,  del  Laboratorio de Salud Pública.Apoyar en las áreas de análisis fisicoquímico de aguas y alimentos, análisis especiales, análisis microbiológicos de agua potable y alimentos, Laboratorio de Micobacterias, Microbiología Clínica, Laboratorio de Inmunología, Laboratorio de Entomología, Laboratorio de ETVs,  del  Laboratorio de Salud Pública.</t>
  </si>
  <si>
    <t>$ 139,326,176,00</t>
  </si>
  <si>
    <t>mabel.medina@boyaca.gov.co</t>
  </si>
  <si>
    <t>Prestar servicios profesionales para desarrollar del sistema de información del programa de agua para consumo humano  en el Laboratorio de Salud Pública.</t>
  </si>
  <si>
    <t>32,157,983,00</t>
  </si>
  <si>
    <t>Prestar Servicios profesionales para realizar análisis fisicoquímicos  como apoyo a la vigilancia de  la calidad del agua para consumo humano y alimentos de mayor riesgo epidemiológico, Bebidas, Inocuidad alimentaria en el Laboratorio de Salud Pública</t>
  </si>
  <si>
    <t>22 meses</t>
  </si>
  <si>
    <t>Prestar servicios profesionales para realizar análisis microbiológicos de alimentos en el Laboratorio de Salud Pública y garantizar la atención a brotes y visitas de Inspección a Laboratorios de Alimentos y Aguas del Departamento.</t>
  </si>
  <si>
    <t>Prestar servicios profesionales para realizar análisis microbiológicos como apoyo a la vigilancia de alimentos de mayor riesgo epidemiológico, Bebidas, Inocuidad alimentaria y desarrollo de la vigilancia por laboratorio del  Programa de Alimentación escolar en el Laboratorio de Salud Pública</t>
  </si>
  <si>
    <t>Prestar servicios profesionales para garantizar las actividades de  apoyo a investigación de las Enfermedades Transmitidas por vectores, diagnóstico y confirmación de material entomológico recolectado en el departamento y adecuado funcionamiento de la unidad entomológica</t>
  </si>
  <si>
    <t>$ 72,519,833,00</t>
  </si>
  <si>
    <t>Prestar servicios profesionales para realizar las actividades de análisis para el diagnóstico y confirmación de  Enfermedades  Zoonóticas y Transmitidas por Vectores por laboratorio, asesora y asistencia técnica a la red de laboratorios</t>
  </si>
  <si>
    <t>$ 36,259,917,00</t>
  </si>
  <si>
    <t xml:space="preserve">Prestar servicios profesionales para realizar las actividades de análisis para el diagnóstico y confirmación en el programa de vigilancia por laboratorio de las Infecciones de Transmisión Sexual, montaje Virus Respiratorios y pruebas inmunológicas de interés para la vigilancia de los Eventos de Interés en Salud Pública, brindar asesoría y asistencia técnica a la red de laboratorios. </t>
  </si>
  <si>
    <t>Prestar servicios para realizar las actividades de análisis para el diagnóstico y confirmación de  Enfermedades  Zoonóticas y Transmitidas por Vectores por laboratorio, asesora y asistencia técnica a la red de laboratorio</t>
  </si>
  <si>
    <t>Prestar servicios profesionales para realizar las actividades previstas en el plan de calidad anual previsto  y actuar como referente interno de calidad  del Laboratorio Departamental de Salud Pública en la implementación  Sistema de Gestión de Calidad bajo ISO/IEC 17025:2005 articulado al Sistema Integrado de Gestión de la Gobernación de Boyacá.</t>
  </si>
  <si>
    <t>32,157,983</t>
  </si>
  <si>
    <t>Prestar los servicios técncos para realizar actividades de apoyo administrativo a la gestion para el buen funcionamiento del Laboratorio de Salud Publica</t>
  </si>
  <si>
    <t>$20,866,956,00</t>
  </si>
  <si>
    <t xml:space="preserve">Prestar servicios técnicos para garantizar la gestion administrativa para el desarrollo de la estrategia hospital sostenible PEGIRS, plan de emergencias, apoyo en la ejecucion del plan de emergencias </t>
  </si>
  <si>
    <t>$ 28,649,830,00</t>
  </si>
  <si>
    <t>Prestar servicios profesionales para apoyar la implementación del plan estratégico Colombia libre de tuberculosis y el plan estratégico para aliviar la carga y sostener las actividades de control de lepra, apoyo al programa de microbiología médica, conforme a los lineamientos técnicos expedidos por el Ministerio de Salud y Protección Social e  Instituto Nacional de Salud.</t>
  </si>
  <si>
    <t>$ 72,519,832,00</t>
  </si>
  <si>
    <t>Prestar servicios profeisonales para garantizar las actividades previstas en los programas de parasitismo intestinal y Control de Calidad a coloración de gram en secreciones uretrales/vaginales y vigilancia de inmunoprevenibles.</t>
  </si>
  <si>
    <t>Prestar los servicios profesionales para desarrollar la red departamental de sangre y apoyo al desarrollo del programa de calidad previsto para la implementación del Sistema de Gestión de Calidad bajo 17025 articulado al SIG en el Laboratorio Departamental de Salud Pública.</t>
  </si>
  <si>
    <t>$ 36,259,916,00</t>
  </si>
  <si>
    <t>Prestar servicios profesionales para realizar  visitas de asistencia técnica e IVC  dirigido a la red de laboratorios y sangre, según el caso</t>
  </si>
  <si>
    <t>Prestar el servicio de mantenimiento para un sistema de informacion que permita garantizar la trazabilidad en la generacion de informes de resultados generados por el laboratorio de salud pública</t>
  </si>
  <si>
    <t xml:space="preserve">selección Abreviada </t>
  </si>
  <si>
    <t>$ 5,000,000,00</t>
  </si>
  <si>
    <t>Contar con los servicios de asesoria externa para la implementacion de la norma ISO 17025 con alcance de acreditacion</t>
  </si>
  <si>
    <t>$ 10,000,000,00</t>
  </si>
  <si>
    <t>Servicios de mantenimiento preventivo, correctivo y calibración de equipos</t>
  </si>
  <si>
    <t>$ 90,000,000,00</t>
  </si>
  <si>
    <t>Servicios de mantenimiento de equipos que requieren exclusividad</t>
  </si>
  <si>
    <t>Selección de mínima cuantía</t>
  </si>
  <si>
    <t>$ 32,40,000,00</t>
  </si>
  <si>
    <t>Prestar los servicios profeisonales para garantizar el cumplimiento del plan metrológico así como los requisitos de la norma ISO 17025 en lo relacionado con equipos y metrología.</t>
  </si>
  <si>
    <t>$ 32,157,984,00</t>
  </si>
  <si>
    <t>Contar con el servicio de control externo de tercera parate para garantizar la validacion de pruebas</t>
  </si>
  <si>
    <t>Barreras primarias de protección personal para cumplir con las normas de bioseguridad</t>
  </si>
  <si>
    <t xml:space="preserve">30 dias </t>
  </si>
  <si>
    <t>$ 20,000,000,00</t>
  </si>
  <si>
    <t>Prestar  el servicio de recolección de los residuos solidos hospitalarios similares generados por el Laboratorio de Salud Pública según normatividad.</t>
  </si>
  <si>
    <t>Prestar el servicio de apoyo logistico, para desarrollo de plan de capacitación dirigido al personal técnico que adelanta las acciones de apoyo a la vigilancia de factores de riesgo del ambiente y el consumo, la red de laboratorios y sangre.</t>
  </si>
  <si>
    <t>$ 8,000,000,00</t>
  </si>
  <si>
    <t>Prestar los servicios profesionales para brindar asesoría permanente del grupo de investigación conformado y formulación de proyectos de inversión que requiera  el Laboratorio Departamental de Salud Pública.</t>
  </si>
  <si>
    <t>$ 32,157,983,00</t>
  </si>
  <si>
    <t>Prestar servicios profesionales para garantizar las actividades previstas en los programas de Hipotiroidismo congénito, Vigilancia de anemia en gestantes y menores de cinco años así como Leucemias Agudas Pediátricas.</t>
  </si>
  <si>
    <t>Prestar los servicios profesionalesConformar la red de laboratorios y desarrollar las actividades de evaluación, seguimiento, asistencia técnica y capacitación a los actores que conforman la red de citología</t>
  </si>
  <si>
    <t>$ 35,872,560,00</t>
  </si>
  <si>
    <t>Cajas de Petri estériles, de 90x15mm.</t>
  </si>
  <si>
    <t>Cinta control de esterilidad.</t>
  </si>
  <si>
    <t>Gradilla para 50 crioviales.</t>
  </si>
  <si>
    <t>Filtro de Membranas para repuesto de pipeteador Accu-jet BRAND.</t>
  </si>
  <si>
    <t>Balón de vidrio fondo plano.</t>
  </si>
  <si>
    <t>Pipetas volumétricas.</t>
  </si>
  <si>
    <t>Carro para transporte de materiales en el laboratorio. En acero inoxidable.</t>
  </si>
  <si>
    <t>Pinzas.</t>
  </si>
  <si>
    <t>Papel parafilm 100 mm.</t>
  </si>
  <si>
    <t>Bolsas resellables, transparentes.</t>
  </si>
  <si>
    <t>Hisopos.</t>
  </si>
  <si>
    <t>Mechero de alcohól.</t>
  </si>
  <si>
    <t>Jabón Neutro, para lavado material de laboratorio</t>
  </si>
  <si>
    <t>Desengrasante</t>
  </si>
  <si>
    <t>Jarra con asa. En polipropileno.</t>
  </si>
  <si>
    <t>Varsol</t>
  </si>
  <si>
    <t>Lija. Calibre N0. 220. Para Acero carbonado.</t>
  </si>
  <si>
    <t>Sabra.</t>
  </si>
  <si>
    <t>Paños de limpieza de 28x42 cm. Rollo por 80 hojas.</t>
  </si>
  <si>
    <t xml:space="preserve">Gel antibacterial. </t>
  </si>
  <si>
    <t>Bolsas de bioseguridad autoclavable (rojas)</t>
  </si>
  <si>
    <t>Guantes de caucho.</t>
  </si>
  <si>
    <t>Guantes desechables. Látex.</t>
  </si>
  <si>
    <t>Gorros desechables</t>
  </si>
  <si>
    <t>Tapabocas desechables.</t>
  </si>
  <si>
    <t>Hipoclorito de sodio, 5%.</t>
  </si>
  <si>
    <t>Alcohól antiséptico al 70%.</t>
  </si>
  <si>
    <t xml:space="preserve">Frascos con Tiosulfato- Aforados a 100 mL. </t>
  </si>
  <si>
    <t>Reactivo de Diagnóstico Colilert. Tecnología de sustrato definido enzimático. Para detección de coliformes totales y E.coli simultaneamente.</t>
  </si>
  <si>
    <t>Reactivo de Diagnostico Colisure. Tecnología de sustrato definido enzimático. Para detección de coliformes totales y E.coli simultaneamente.</t>
  </si>
  <si>
    <t xml:space="preserve">Bolsas Quantitray 2000, para cuantificación de coliformes totales y E.coli en Aguas. </t>
  </si>
  <si>
    <t>Pseudalert, reactivo para determinación de P. aeruginosa en agua para consumo humano.</t>
  </si>
  <si>
    <t>Antiespumante (para Pseudalert).</t>
  </si>
  <si>
    <t>Sterikon (Indicador biológico para control esterilización calor húmedo).</t>
  </si>
  <si>
    <t>Tiras con esporas para control de esterilización en calor seco.</t>
  </si>
  <si>
    <t>Cepa de Pseudomona aeruginosa.</t>
  </si>
  <si>
    <t>Cepa de Klebsiella pneumoniae.</t>
  </si>
  <si>
    <t>Cepa de Citrobacter freundii.</t>
  </si>
  <si>
    <t>Cepa de Escherichia coli.</t>
  </si>
  <si>
    <t>Agar Triptona de soya</t>
  </si>
  <si>
    <t>Agar Sabouraud Cloranfenicol.</t>
  </si>
  <si>
    <t>Caldo BHI.</t>
  </si>
  <si>
    <t>Cloruro de sodio.</t>
  </si>
  <si>
    <t>Agar Plate Count</t>
  </si>
  <si>
    <t xml:space="preserve">Solución Estándar de Nitritos. </t>
  </si>
  <si>
    <t>Test para determinación  de Nitritos en agua</t>
  </si>
  <si>
    <t>Test para determinación  de Hierro en agua</t>
  </si>
  <si>
    <t xml:space="preserve">Solución Estándar de Hierro. </t>
  </si>
  <si>
    <t>Test para determinación de Aluminio en agua</t>
  </si>
  <si>
    <t xml:space="preserve">Solución Estándar deAluminio. </t>
  </si>
  <si>
    <t>Test para determinación de Fosfatos en agua</t>
  </si>
  <si>
    <t xml:space="preserve">Solución Estándar de Fosfatos. </t>
  </si>
  <si>
    <t xml:space="preserve">Reactivo para determinación de Sulfatos en Agua. </t>
  </si>
  <si>
    <t xml:space="preserve">Solución Estándar de Sulfatos. </t>
  </si>
  <si>
    <t>Cloruro de Sodio</t>
  </si>
  <si>
    <t xml:space="preserve">Cloruro de Bario </t>
  </si>
  <si>
    <t>Bicarbonato de Sodio</t>
  </si>
  <si>
    <t>Tabletas tampón indicadoras para determinación de Dureza en agua con soluciones Titriplex.</t>
  </si>
  <si>
    <t>Amoníaco en solución al 25%.</t>
  </si>
  <si>
    <t>Set de Patrones de Ajuste para el equipo Turbidímetro WTW 550  - por Especificación ténica del Equipo</t>
  </si>
  <si>
    <t>CracK SET 10. Spectroquant.</t>
  </si>
  <si>
    <t>Solución Incolora standart de pH 4.01</t>
  </si>
  <si>
    <t>Solución Incolora standart de pH 7.00</t>
  </si>
  <si>
    <t>Solución Incolora standart de pH 10.00</t>
  </si>
  <si>
    <t>Sulfato de Cobre P.A.</t>
  </si>
  <si>
    <t>Sulfato de Níquel P.A.</t>
  </si>
  <si>
    <t>HIDRÓXIDO DE SODIO en Lentejas.</t>
  </si>
  <si>
    <t>Estándar de turbiedad. Formazina.</t>
  </si>
  <si>
    <t xml:space="preserve">Solución Estándar de Cloruro. Cl </t>
  </si>
  <si>
    <t>Solución Estándar de Dureza Total como CaCO3.   NIST</t>
  </si>
  <si>
    <t>Cromato de Potasio. Grado ACS,Reag. Ph Eur</t>
  </si>
  <si>
    <t>DPD Cloro Libre  reactivo por 10 ml de muestra -  Frasco por 1000 unidades.</t>
  </si>
  <si>
    <t>Acido etilendiaminotetraacetico EDTA Grado Analítico</t>
  </si>
  <si>
    <t>Fluoruro con TISAB II</t>
  </si>
  <si>
    <t>Solución de Llenado de Fluoruro. Marca ORION por especificaciòn técnica del equipo.</t>
  </si>
  <si>
    <t>Solución Estándar de Color 500 UPC. Con certificado de análisis. NIST</t>
  </si>
  <si>
    <t>Tubos Heparinizados</t>
  </si>
  <si>
    <t>Cloruro de Potasio</t>
  </si>
  <si>
    <t>Carbonato de Potasio</t>
  </si>
  <si>
    <t>Solución Estándar de Calcio</t>
  </si>
  <si>
    <t>Hidróxido de Amonio grado Analítico</t>
  </si>
  <si>
    <t>Acido Sulfúrico 95 %- 97%. Grado Analitico. NIST</t>
  </si>
  <si>
    <t>Acido Nítrico 65 %. Grado Analitico. NIST</t>
  </si>
  <si>
    <t>Solución estándar de Cloro (Cl2)</t>
  </si>
  <si>
    <t>Solución estándar de Alcalinidad. NIST</t>
  </si>
  <si>
    <t xml:space="preserve">Azul de Bromotimol Soluble en Agua </t>
  </si>
  <si>
    <t>Perclorato de Acetilcolina  (Sigma)</t>
  </si>
  <si>
    <t>Set de Patrones de Ajuste para el equipo TURBIQUANT 1100 IR ESTANDAR  - por Especificación ténica del Equipo</t>
  </si>
  <si>
    <t xml:space="preserve"> Patrón de Ajuste para el equipo TURBIQUANT 1100 IR ESTANDAR </t>
  </si>
  <si>
    <t>Solución estándar de Arsénico  para equipo de AA. NIST</t>
  </si>
  <si>
    <t>Solución estándar de Cadmio para equipo de AA, NIST</t>
  </si>
  <si>
    <t>Solución estándar de Mercurio para equipo de  AA, NIST</t>
  </si>
  <si>
    <t>Solución estándar de Plomo  para equipo de AA, NIST</t>
  </si>
  <si>
    <t>KIT DE MEDICIÓN PARA COLOR COMPARACIÓN Color disc/</t>
  </si>
  <si>
    <t>Sílica Gel con indicador de Humedad</t>
  </si>
  <si>
    <t>Sulfato de Sodio Anhidro</t>
  </si>
  <si>
    <t>Etanol absoluto  P.A.</t>
  </si>
  <si>
    <t>Tris Base Hidroximetilaminometano.  Grado Ph Eur,BP,USP</t>
  </si>
  <si>
    <t xml:space="preserve">CONJUGADO IFI </t>
  </si>
  <si>
    <t>HAI CHAGAS</t>
  </si>
  <si>
    <t>UMELISA CHAGAS</t>
  </si>
  <si>
    <t>Azul de evans en polvo</t>
  </si>
  <si>
    <r>
      <t>Na</t>
    </r>
    <r>
      <rPr>
        <vertAlign val="subscript"/>
        <sz val="9"/>
        <rFont val="Arial"/>
        <family val="2"/>
      </rPr>
      <t>2</t>
    </r>
    <r>
      <rPr>
        <sz val="9"/>
        <rFont val="Arial"/>
        <family val="2"/>
      </rPr>
      <t>HPO</t>
    </r>
    <r>
      <rPr>
        <vertAlign val="subscript"/>
        <sz val="9"/>
        <rFont val="Arial"/>
        <family val="2"/>
      </rPr>
      <t>4</t>
    </r>
    <r>
      <rPr>
        <sz val="9"/>
        <rFont val="Arial"/>
        <family val="2"/>
      </rPr>
      <t xml:space="preserve"> (anhidro)</t>
    </r>
  </si>
  <si>
    <r>
      <t>NaH</t>
    </r>
    <r>
      <rPr>
        <vertAlign val="subscript"/>
        <sz val="9"/>
        <rFont val="Arial"/>
        <family val="2"/>
      </rPr>
      <t>2</t>
    </r>
    <r>
      <rPr>
        <sz val="9"/>
        <rFont val="Arial"/>
        <family val="2"/>
      </rPr>
      <t>PO</t>
    </r>
    <r>
      <rPr>
        <vertAlign val="subscript"/>
        <sz val="9"/>
        <rFont val="Arial"/>
        <family val="2"/>
      </rPr>
      <t>4</t>
    </r>
    <r>
      <rPr>
        <sz val="9"/>
        <rFont val="Arial"/>
        <family val="2"/>
      </rPr>
      <t>. H</t>
    </r>
    <r>
      <rPr>
        <vertAlign val="subscript"/>
        <sz val="9"/>
        <rFont val="Arial"/>
        <family val="2"/>
      </rPr>
      <t>2</t>
    </r>
    <r>
      <rPr>
        <sz val="9"/>
        <rFont val="Arial"/>
        <family val="2"/>
      </rPr>
      <t xml:space="preserve">O </t>
    </r>
  </si>
  <si>
    <t>Glicerina</t>
  </si>
  <si>
    <t>KH2PO4.</t>
  </si>
  <si>
    <t>laminas con antigeno T. cruzi para IFI</t>
  </si>
  <si>
    <t>Kit para determinación por ELISA de anticuerpos IgM de Dengue</t>
  </si>
  <si>
    <t>laminas con antigeno Leishmania spp. para IFI</t>
  </si>
  <si>
    <t>Kit para determinación por ELISA de anticuerpos IgM de CHIKUNGUNYA</t>
  </si>
  <si>
    <t>Reactivo para TSH NEONATAL prueba ELISA NOTA 1: No incluye los equipos en apoyo tecnologico. NOTA 2 Los controles vienen incluidos</t>
  </si>
  <si>
    <t>Estuches porta laminas</t>
  </si>
  <si>
    <t xml:space="preserve">Toalla absorbente desechable de tipo industrial </t>
  </si>
  <si>
    <t>Descartador de làminas de vidrio</t>
  </si>
  <si>
    <t>ALCOHOL ANTISEPTICO</t>
  </si>
  <si>
    <t>PAPEL VINIPEL</t>
  </si>
  <si>
    <t>PAPEL PARAFILM</t>
  </si>
  <si>
    <t>HEPATITIS B  ANTIGENO DE SUPERFICIE (HBsAg)</t>
  </si>
  <si>
    <t>PRUEBA CONFIRMATORIA HEPATITS B ANTIGENO DE SUPERFICIE POR NEUTRALIZACION</t>
  </si>
  <si>
    <t>PRUEBA DE TAMIZAJE HEPATITS B  ANTI CORE Ig M</t>
  </si>
  <si>
    <t>PRUEBA DE TAMIZAJE HEPATITS C</t>
  </si>
  <si>
    <t>PRUEBA CONFIRMATORIA HEPATITS C</t>
  </si>
  <si>
    <t>PRUEBA TAMIZAJE VIH</t>
  </si>
  <si>
    <t>PRUEBA CONFIRMATORIA VIH</t>
  </si>
  <si>
    <t xml:space="preserve">CONTROLES INDEPENDIENTES DE TERCERA OPCION </t>
  </si>
  <si>
    <t>PRUEBAS RAPIDAS PARA VIH</t>
  </si>
  <si>
    <t>PRUEBA TREPONEMICA PARA  SIFILIS</t>
  </si>
  <si>
    <t>PRUEBA NO TREPONEMICA PARA SIFILIS</t>
  </si>
  <si>
    <t xml:space="preserve"> IFI PARA VIRUS RESPIRATORIOS</t>
  </si>
  <si>
    <t xml:space="preserve">LAMINAS PARA IFI </t>
  </si>
  <si>
    <t xml:space="preserve">LAMINILLAS CUBRE OJETOS </t>
  </si>
  <si>
    <t xml:space="preserve">VASOS DE COPLIN DE VIDRIO </t>
  </si>
  <si>
    <t>VASOS DE PRECIPITADO</t>
  </si>
  <si>
    <t>GRADILLAS PLASTICAS</t>
  </si>
  <si>
    <t>PUNTAS AMARILLAS</t>
  </si>
  <si>
    <t>PUNTAS AZULES</t>
  </si>
  <si>
    <t>CRIOVIALES TAPA AZUL</t>
  </si>
  <si>
    <t xml:space="preserve">GORROS DESECHABLES </t>
  </si>
  <si>
    <t xml:space="preserve">TAPABOCAS </t>
  </si>
  <si>
    <t>BATA DESECHABLE</t>
  </si>
  <si>
    <t xml:space="preserve">GUANTES DE NITRILO </t>
  </si>
  <si>
    <t>TUBOS EPENDORF</t>
  </si>
  <si>
    <t>DESCARTADOR</t>
  </si>
  <si>
    <t xml:space="preserve">PONCHERA </t>
  </si>
  <si>
    <t>PAPEL KRAFF</t>
  </si>
  <si>
    <t>TOALLAS ABSORBENTES</t>
  </si>
  <si>
    <t>BOLSAS ZIMPLOC</t>
  </si>
  <si>
    <t xml:space="preserve">MONOGAFA DE SEGURIDAD </t>
  </si>
  <si>
    <t xml:space="preserve">CARETA DE USO MEDICO CON VISOR </t>
  </si>
  <si>
    <t>PAPEL PARAFIL</t>
  </si>
  <si>
    <t>CLORURO DE SODIO</t>
  </si>
  <si>
    <t>VIOLETA DE GENCIANA</t>
  </si>
  <si>
    <t>LUGOL DE GRAM</t>
  </si>
  <si>
    <t>CETONA DE GRAM</t>
  </si>
  <si>
    <t>FUSCINA DE GRAM</t>
  </si>
  <si>
    <t>AGAR XLD</t>
  </si>
  <si>
    <t>AGAR TCBS</t>
  </si>
  <si>
    <t>AGAR TSA</t>
  </si>
  <si>
    <t>AGAR NUTRITIVO</t>
  </si>
  <si>
    <t>AGAR MULLER HINTON</t>
  </si>
  <si>
    <t>AGAR SANGRE LISTO PARA USO</t>
  </si>
  <si>
    <t>AGAR CHOCOLATE LISTO PARA USO</t>
  </si>
  <si>
    <t>TSI AGAR</t>
  </si>
  <si>
    <t>LIA AGAR</t>
  </si>
  <si>
    <t>CITRATO AGAR</t>
  </si>
  <si>
    <t>SIM AGAR</t>
  </si>
  <si>
    <t>UREA AGAR</t>
  </si>
  <si>
    <t>AGAR CCDA</t>
  </si>
  <si>
    <t>Caldo Bolton</t>
  </si>
  <si>
    <t>Suplemento Caldo Bolton</t>
  </si>
  <si>
    <t>Suplemento de CCDA</t>
  </si>
  <si>
    <t>Sangre lisada de caballo</t>
  </si>
  <si>
    <t>Caldo Selenito</t>
  </si>
  <si>
    <t>Agua peptona</t>
  </si>
  <si>
    <t>Caldo BHI</t>
  </si>
  <si>
    <t>Sensidisco CEFTAZIDIME 30 MG</t>
  </si>
  <si>
    <t>Sensidisco ERTAPENEM 10 mg</t>
  </si>
  <si>
    <t>Sensidisco MEROPENEM 10 mg</t>
  </si>
  <si>
    <t>Sensidisco IMIPENEM 10 mg</t>
  </si>
  <si>
    <t>Monodisco  ACIDO BORÓNICO   300 µg</t>
  </si>
  <si>
    <t>Monodisco EDTA</t>
  </si>
  <si>
    <t xml:space="preserve">DESOXICOLATO DE SODIO </t>
  </si>
  <si>
    <t>BAIRD PARKER AGAR CON SUPLEMENTO</t>
  </si>
  <si>
    <t>PALCAM BASE AGAR</t>
  </si>
  <si>
    <t>SOBRE DE ANAEROBIOSIS CAMPYGEN</t>
  </si>
  <si>
    <t>Sensidisco de OPTOQUINA 5 µg</t>
  </si>
  <si>
    <t>Ácido Acético</t>
  </si>
  <si>
    <t>Eugenol</t>
  </si>
  <si>
    <t>Hidróxido de potasio</t>
  </si>
  <si>
    <t>Alcohol antiseptico</t>
  </si>
  <si>
    <t>Cloruro de sodio</t>
  </si>
  <si>
    <t xml:space="preserve">Alcohol industrial </t>
  </si>
  <si>
    <t>LEPTOSPIRA.</t>
  </si>
  <si>
    <t>Equipos tipo Scanner de última tecnología con las configuraciones requeridas y compatible con la infraestructura tecnológica para las diferentes áreas de la Gobernación de Boyacá.</t>
  </si>
  <si>
    <t>Adquisición,  instalación, puesta en funcionamiento de Switch de Distribución Administrable o equipo activo de Red de nivel corporativo de última tecnología y compatible con la configuración de Red de la Gobernación de Boyacá</t>
  </si>
  <si>
    <t>Adecuación, mantenimiento e instalación de cableado estructurado en diferentes Dependencias de la Gobernación de Boyacá</t>
  </si>
  <si>
    <t>Prestación de servicios de los canales de comunicaciones para toda la Gobernación de Boyacá</t>
  </si>
  <si>
    <t xml:space="preserve">12 Meses </t>
  </si>
  <si>
    <t>Prestación de servicios de Hosting - Correo Corporativo - e-Mail Marketing para la Gobernación de Boyacá</t>
  </si>
  <si>
    <t>Soporte técnico y mantenimiento de los diferentes sistemas de información que se encuentran actualmente en producción en la Gobernación de Boyacá</t>
  </si>
  <si>
    <t>Análisis, diseño, desarrollo e Implementación de Sistemas de Información requeridos por la Gobernación de Boyacá.</t>
  </si>
  <si>
    <t>7 Meses</t>
  </si>
  <si>
    <t>Implementación de control de acceso Biometrico, tarjeta de proximidad y clave para el Data Center de la Gobernación de Boyacá</t>
  </si>
  <si>
    <t>Mínima cuantía</t>
  </si>
  <si>
    <t>Renovación de licenciamiento de UTM y reporteador como herramientas de seguridad perimetral para la Gobernación de Boyacá</t>
  </si>
  <si>
    <t>Consultoría Plan de Recuperación ante Desastres, protección de activos de información y detección de intrusos y Ley de Protección de Datos Personales</t>
  </si>
  <si>
    <t>PANEL RESPIRATORIO PARA LA IDENTIFICACION CUALITATIVA DE ADENOVIRUS, INFLUENZA A, INFLUENZAB, PARAINFLUENZA TIPO 1, 2 Y 3 Y VIRUS SINCITIAL RESPIRATORIO POR INMUNOFLUORESCENCIAINDIRECTA, EL KIT CONTIENE PORTAOBJETOS TESTIGO. ANTICUERPOS MONOCLONALES, SCREEN VIRAL RESPIRATORIO, CONTROL NEGATIVO, CONJUGADO ANTI RATON IgG-FITC, PBS,TWEEN 20 / SOLUCION ACIDA Y LIQUIDO DE MONTAJE. MARCA MILLIPORE. REF. 3105</t>
  </si>
  <si>
    <t>Asistencia de oficina o administrativa temporal</t>
  </si>
  <si>
    <t>JENNY CAROLINA SUAREZ MESA        Secretaria de Cultura y turismo de Boyacá Tel. 7 42 6547                                               direccion.turismo@boyaca.gov.co</t>
  </si>
  <si>
    <t>Necesidades de dotación de personal técnico temporal</t>
  </si>
  <si>
    <t>Necesidades de personal jurídico temporal</t>
  </si>
  <si>
    <t>Especialistas en interconexión de tecnologías de la información temporales</t>
  </si>
  <si>
    <t>Servicios temporales de arquitectura</t>
  </si>
  <si>
    <t>Servicios de diceño gráfico o gráficas</t>
  </si>
  <si>
    <t xml:space="preserve">Servicios gubernamentales de auditoría </t>
  </si>
  <si>
    <t>Servicios de mantenimiento y reparación de instalaciones</t>
  </si>
  <si>
    <t>Organizaciones de eventos culturales</t>
  </si>
  <si>
    <t>Servicio de gestión de programas promocionales</t>
  </si>
  <si>
    <t>Servicios de juntas de turismo</t>
  </si>
  <si>
    <t>Capacitación relacionada con el turismo</t>
  </si>
  <si>
    <t>Comprende la gestión para el funcionamiento del Sistema Departamental de Cultura, su implemtación y/o fortalecimiento, de acuerdo a la Ley General de Cultura y el decreto departamental 1280/2009</t>
  </si>
  <si>
    <t>Programas de capacitación en las diferentes expresiones artísticas y manifestaciones culturales, que incluyen apoyo y monitoreo a los municipios que cuentan con escuelas de formación y apoyo para la profesionalización  de artistas</t>
  </si>
  <si>
    <t>Realización de la versión 42 del Festival Internacional de la Cultura y Desarrollo de la Agenda Cultural 2014</t>
  </si>
  <si>
    <t xml:space="preserve">Formulación de proyectos orientados a fortalecer, mejorar e incorporar herramientas que mejoren la infraestructura tecnológica de la entidad. Gestión de procesos de mejoramiento que garanticen la seguridad de la información y la continuidad del servicio. Apoyo a las actividades de expansión y crecimiento de la plataforma tecnológica, herramientas de procesamiento, almacenamiento de datos y mejoramiento de los sistemas de comunicación. Administración, mantenimiento y ampliación de la plataforma tecnológica de la entidad y proyectos relacionados. Formulación y apoyo a la puesta en práctica de políticas institucionales como Gobierno en línea (Interoperabilidad, datos abiertos, plan de seguridad de la información, etc.), ley antitrámites, protección de información (habeas data). </t>
  </si>
  <si>
    <t>Sistema de Control y Gestión de Acceso Gobernación de Boyacá</t>
  </si>
  <si>
    <t xml:space="preserve">circuito cerrado de TV para contribuir con la seguridad dentro de las instalaciones de la Gobernación y sus sedes. </t>
  </si>
  <si>
    <t>Gobierno en Línea.</t>
  </si>
  <si>
    <t>Adquisición, configuración y puesta en funcionamiento de equipos tecnológicos para el mejoramiento de auditorios de la Gobernación de Boyacá.</t>
  </si>
  <si>
    <t xml:space="preserve">3 meses </t>
  </si>
  <si>
    <t>MATERIALES Y SUMINISTROS DE CONSUMO</t>
  </si>
  <si>
    <t>AURA MARINA SALOMÓN
Profesional Especializado Oficina Bienes y Servicios.</t>
  </si>
  <si>
    <t>COMPUTADORES DE ESCRITORIO</t>
  </si>
  <si>
    <t>MOBILIARIO DE OFICINA PARA I.E.</t>
  </si>
  <si>
    <t xml:space="preserve">"APOYO PARA EL FORTALECIMIENTO INSTITUCIONAL A LOS PROCESOS MISIONALES Y ADMINISTRATIVOS VIGENCIA 2016 SECRETARIA DE EDUCACION DEPARTAMENTO DE BOYACA" </t>
  </si>
  <si>
    <t>OLMEDO VARGAS HERNADEZ
Secretario de Educación de Boyacá
Tel. 7420200
secretario.educacion@boyaca.gov.co</t>
  </si>
  <si>
    <t>"ADECUACION DE ESPACIOS FISICOS DE LA SEDE ADMINISTRATIVA DE LA SECRETARIA DE EDUCACION DE BOYACÁ".</t>
  </si>
  <si>
    <t>CONSTRUCCIÓN DE LA SEDE KENNEDY DE LA INSTITUCIÓN EDUCATIVA TÉCNICA NACIONAL DE NOBSA, DEL MUNICIPIO DE NOBSA, DEPARTAMENTO DE BOYACÁ.</t>
  </si>
  <si>
    <t xml:space="preserve">Ley 21/82 </t>
  </si>
  <si>
    <t>CONSTRUCCIÓN DE 3 AULAS ESCOLARES EN LA I.E FRANCISCO JOSE DE CALDAS VEREDA QUIPE TIERRA NEGRA DEL MUNICIPIO DE CALDAS DEPARTAMENTO DE BOYACÁ</t>
  </si>
  <si>
    <t>Coordinación al desarrollo de auditorias en áreas administrativas, fianncieras y de gestión a los procesos que hacen parte del Sistema Integrado de Gestión, coordinación de suscripción y del cumplimiento de planes de mejoramiento con entes externos, seguimientos especiales.</t>
  </si>
  <si>
    <t>Contratación directa</t>
  </si>
  <si>
    <t>HECTOR MANUEL ACUÑA SANCHEZ
Oficina Asesora de Control Interno</t>
  </si>
  <si>
    <t xml:space="preserve">84111600
</t>
  </si>
  <si>
    <t>Coordinación al desarrollo de auditorias en áreas contables a los procesos que hacen parte del Sistema Integrado de Gestión, coordinación de suscripción y del cumplimiento de planes de mejoramiento con entes externos, seguimientos especiales.</t>
  </si>
  <si>
    <t xml:space="preserve">
84111600
</t>
  </si>
  <si>
    <t>Desarrollo de auditorias internas de gestión en áreas interdisciplinares a los procesos que hacen parte del Sistema Integrado de Gestión y seguimientos interdisciplinares a requerimientos de la Administración</t>
  </si>
  <si>
    <t>Apoyo  jurídico, Gestión de Archivos y Correspondencia en el desarrollo de auditorias y actividades propias de Control Interno.</t>
  </si>
  <si>
    <t>C. NECESIDADES ADICIONALES</t>
  </si>
  <si>
    <t>Posibles códigos UNSPSC</t>
  </si>
  <si>
    <t>Datos de contacto del responsable</t>
  </si>
  <si>
    <t>Jornadas de actualización en normatividad de control interno y transparencia y sensibilización para la prevención de hallazgos encontrados por auditorías internas y externas.</t>
  </si>
  <si>
    <t xml:space="preserve">Video Beam - 3200 Lumens, • Resolución WXGA, incluye HDMI. </t>
  </si>
  <si>
    <t xml:space="preserve">Escaner portatil profesional - 600 ppp </t>
  </si>
  <si>
    <t>"IMPLEMENTACIÓN DE NUEVAS ESTRATEGIAS DE EVALUACIÓN ACADÉMICA DE ESTUDIANTES EN LAS INSTITUCIONES EDUCATIVAS OFICIALES DE LOS MUNICIPIOS NO CERTIFICADOS DE BOYACÁ"</t>
  </si>
  <si>
    <t>"ASISTENCIA TÉCNICA EN LA IMPLEMENTACIÓN Y APROPIACIÓN DEL PLAN EDUCATIVO TERRITORIAL PET EN LAS INSTITUCIONES EDUCATIVAS OFICIALES DE LOS 120 MUNICIPIOS NO CERTIFICADOS DE BOYACÁ" ETAPA II</t>
  </si>
  <si>
    <t xml:space="preserve">FORMACIÓN EN COMPETENCIAS CULTURALES Y ARTÍSTICAS DE LOS NIÑOS, NIÑAS Y ADOLESCENTES EN LOS 120 MUNICIPIOS NO CERTIFICADOS EN BOYACÁ" </t>
  </si>
  <si>
    <t>"CONGRESO PEDAGÓGICO AÑO 2016"</t>
  </si>
  <si>
    <t xml:space="preserve">"FORTALECIMIENTO A LOS PROCESOS DE FORMACIÓN DE DOCENTES Y DIRECTIVOS DOCENTES DE LAS INSTITUCIONES EDUCATIVAS OFICIALES DEL DEPARTAMENTO DE BOYACÁ" </t>
  </si>
  <si>
    <t>FORTALECIMIENTO A MODELOS FLEXIBLES EDUCATIVOS EN LAS SEDES RURALES  DE INSTITUCIONES EDUCATIVAS MUNICIPIOS PROVINCIA  DE OCCIDENTE - BOYACÁ</t>
  </si>
  <si>
    <t>5 Meses</t>
  </si>
  <si>
    <r>
      <t>"EXALTACIÓN AL MÉRITO EDUCATIVO, MUNICIPIOS NO CERTIFICADOS DEL DEPARTAMENTO DE BOYACÁ AÑO 2016</t>
    </r>
    <r>
      <rPr>
        <b/>
        <sz val="9"/>
        <color indexed="8"/>
        <rFont val="Arial"/>
        <family val="2"/>
      </rPr>
      <t>"</t>
    </r>
    <r>
      <rPr>
        <sz val="9"/>
        <color indexed="8"/>
        <rFont val="Arial"/>
        <family val="2"/>
      </rPr>
      <t>.</t>
    </r>
  </si>
  <si>
    <t>Septiembre de 2016</t>
  </si>
  <si>
    <t xml:space="preserve"> JORNADA PEDAGÓGICA, CULTURAL, AMBIENTAL, RECREATIVA Y DEPORTIVA PARA DOCENTES Y DIRECTIVOS INSTITUCIONALES EDUCATIVAS OFICIALES DEL DEPARTAMENTO DE BOYACÁ.</t>
  </si>
  <si>
    <t>"SEGUIMIENTO Y EVALUACIÓN AL IMPACTO DE LA FORMACIÓN DE DIRECTIVOS Y DOCENTES"</t>
  </si>
  <si>
    <t>"SUMINISTRO DE COMPLEMENTO ALIMENTARIO PARA INSTITUCIONES EDUCATIVAS OFICIALES CONVENIO PAE-MEN 2015 DEPARTAMENTO DE BOYACÁ"</t>
  </si>
  <si>
    <t>"SUMINISTRO PARA BRINDAR COMPLEMENTO ALIMENTARIO A LOS NIÑOS, NIÑAS Y ADOLESCENTES DE  LAS  INSTITUCIONES EDUCATIVAS OFICIALES DURANTE EL  AÑO 2016 DEPARTAMENTO DE BOYACÁ"</t>
  </si>
  <si>
    <t>Sistema General de Regalías</t>
  </si>
  <si>
    <t>"IMPLEMENTACIÓN ESTRATEGIA DE RETENCIÓN ESCOLAR EN MUNICIPIOS NO CERTIFICADOS DE BOYACÁ"</t>
  </si>
  <si>
    <t>"FORTALECIMIENTO DE INTERNADOS EN MUNICIPIOS NO CERTIFICADOS DE BOYACÁ"</t>
  </si>
  <si>
    <t xml:space="preserve">PROYECTO DE AUDITORÍA EXTERNA Y SEGUIMIENTO AL SIMAT </t>
  </si>
  <si>
    <t>Concurso de Meritos</t>
  </si>
  <si>
    <t>"FORTALECIMIENTO DE LA CALIDAD EDUCATIVA EN LA ZONA RURAL DE LOS MUNICIPIOS NO CERTIFICADOS DE BOYACÁ"</t>
  </si>
  <si>
    <t>DOTACIÓN I.E. OFICIALES DE MUNICIPIOS NO CERTIFICADOS DE BOYACÁ.</t>
  </si>
  <si>
    <t>DOTACIÓN DE MENAJE A LOS RESTAURANTES ESCOLARES DE LAS 2.230 SEDES DE LAS 254 I.E.</t>
  </si>
  <si>
    <t>Regalias</t>
  </si>
  <si>
    <t xml:space="preserve">"APOYO PARA LA INCLUSIÓN EDUCATIVA CON CALIDAD, EQUIDAD Y PERTINENCIA DE LA POBLACIÓN CON N.E.E. EN 120 MUNICIPIOS NO CERTIFICADOS DE BOYACÁ" </t>
  </si>
  <si>
    <t>"GARANTÍA DE PERMANENCIA EN EL SISTEMA EDUCATIVO DE LA POBLACIÓN ÉTNIA EN EL DEPARTAMENTO DE BOYACÁ"</t>
  </si>
  <si>
    <t>"IMPLEMENTACIÓN DE ESTRATEGIAS DE PREVENCIÓN A POBLACIÓN EN EMERGENCIA Y CAPACITACIÓN A 1 DOCENTE POR I.E.SOBRE LEY DE VICTIMAS"</t>
  </si>
  <si>
    <t xml:space="preserve">"APLICACIÓN DE LA EDUCACION BÁSICA Y MEDIA PARA JÓVENES Y ADULTOS EN LOS MUNICIPIOS NO CERTFICADOS VIGENCIA 2013 - 2015 DEPARTAMENTO DE BOYACÁ" </t>
  </si>
  <si>
    <t>"APLICACIÓN EFICIENTE DE MODELOS PEDAGÓGICOS INNOVADORES MEDIANTE EL USO DE TIC, EN I.E. OFICIALES MUNICIPIOS NO CERTIFICADOS DEPARTAMENTO DE BOYACÁ"</t>
  </si>
  <si>
    <t>11 Meses</t>
  </si>
  <si>
    <t>"ARTICULACIÓN TERCIARIA: SENA Y ED. SUPERIOR"</t>
  </si>
  <si>
    <t>"APOYO PARA LA PUESTA EN MARCHA Y SOSTENIBILIDAD DE CENTROS  REGIONALES  DE EDUCACIÓN SUPERIOR EN  MUNICIPIOS NO CERTIFICADOS DE BOYACÁ"</t>
  </si>
  <si>
    <t>"FORTALECIMIENTO DE LA CAPACIDAD INVESTIGATIVA Y DE INNOVACIÓN DE LOS ESTUDIANTES Y DOCENTES NIVELES DE BÁSICA Y MEDIA DEPARTAMENTO DE BOYACÁ" INVESTIGACION EN EL AULA"</t>
  </si>
  <si>
    <t xml:space="preserve">"TECNOLOGÍA, ROBÓTICA, CENTRO DE INVESTIGACIONES Y RED     DE DOCENTES Y CLUBES DE CIENCIA" </t>
  </si>
  <si>
    <t>"APOYO AL FORTALECIMIENTO DEL BILINGUISMO EN LAS INSTITUCIONES EDUCATIVAS EN LOS MUNICIPIOS NO CERTIFICADOS DEPARTAMENTO DE BOYACÁ AÑO 2015"</t>
  </si>
  <si>
    <t>"ADQUISICIÓN POLIZA DE ACCIDENTES PERSONALES QUE AMPARE A LOS ESTUDIANTES DE LAS IE OFICIALES EN LAS SALIDAS PEDAGÓGICAS PARA EL AÑO 2016 EN LOS MUNICIPIOS NO CERTIFICADOS DE BOYACÁ"</t>
  </si>
  <si>
    <t>SEGUIMIENTO  Y EVALUACIÓN PLAN DE DESARROLLO</t>
  </si>
  <si>
    <t>3 días</t>
  </si>
  <si>
    <t>FORTALECIMIENTO DE LA GESTIÓN ADMINISTRATIVA DE LA SECRETARÍA DE EDUCACIÓN DEPARTAMENTO DE BOYACÁ, TUNJA"</t>
  </si>
  <si>
    <t>43221700
32151900</t>
  </si>
  <si>
    <t>DOTACIÓN SERVICIO DE CONECTIVIDAD A IE DE MUNICIPIOS NO CERTIFICADOS DEL DEPARTAMENTO DE BOYACÁ.</t>
  </si>
  <si>
    <t>DOTACIÓN SERVICIO DE ACCESO A INTERNET EN 110 SEDES EDUCFATIVAS OFICIALES DE MUNICIPIOS NO CERTIFICADOS DEL DEPARTAMENTO DE BOYACÁ.</t>
  </si>
  <si>
    <t>DOTACIÓN DE INFRAESTRUCTURA TECNOLÓGICA PARA LA SECRETARIA DE EDUCACIÓN DE BOYACÁ.</t>
  </si>
  <si>
    <t>DOTACION DE HERRAMIENTAS TECNOLOGICAS PARA LA SEB</t>
  </si>
  <si>
    <t>"PAGO SALARIOS Y PRESTACIONES DEL PERSONAL DOCENTE Y ADMINISTRATIVO DEL SECTOR"</t>
  </si>
  <si>
    <t xml:space="preserve">
Servicios Temporales de Recursos Humanos</t>
  </si>
  <si>
    <t xml:space="preserve">6 meses </t>
  </si>
  <si>
    <t>NATALIA MEDINA MORENO
Secretario de Desarrollo Humano</t>
  </si>
  <si>
    <t xml:space="preserve">
Publicidad</t>
  </si>
  <si>
    <t xml:space="preserve">
Remodelación y Dotación de Oficinas</t>
  </si>
  <si>
    <t xml:space="preserve">
Servicios Temporales Compras y Logistica</t>
  </si>
  <si>
    <t>Servicios de Educación y/o Divulagación de información sobre Derechos Humanos.</t>
  </si>
  <si>
    <t xml:space="preserve">1 mes  </t>
  </si>
  <si>
    <t>DAVID ALBERTO DAZA
Director Jurídico del Departamento</t>
  </si>
  <si>
    <t>Capacitción Administrativa</t>
  </si>
  <si>
    <t>Servicio de Personal Temporal</t>
  </si>
  <si>
    <t>Mantenimiento Soporte Legis</t>
  </si>
  <si>
    <t>Mantenimiento Soporte SOFTWARE SIPROJ</t>
  </si>
  <si>
    <t>Prestación de Servicios como Técnico de apoyo operativo sin desplazamiento para los procesos,  en todo lo relacionado con las actividades en materia de contratación  de la  Dirección técnica  de Aseguramiento de la Secretaria de Salud de Boyacá.</t>
  </si>
  <si>
    <t>contratacion Directa</t>
  </si>
  <si>
    <t>Sistema general de participaciones</t>
  </si>
  <si>
    <t>GUILLERMO ORJUELA ROBAYO/7420112</t>
  </si>
  <si>
    <t>Prestación de Servicios como Técnico de apoyo operativo sin desplazamiento para los procesos,  en todo lo relacionado con las actividades  de la  Dirección Técnica  de Aseguramiento.</t>
  </si>
  <si>
    <t>Prestación de Servicios profesionales sin desplazamiento para brindar apoyo en materia de contratación a la Dirección Técnica de Aseguramiento de la Secretaria de Salud de Boyacá, con el fin de realizar la depuración de reservas de las diferentes cuentas maestras del sector salud.</t>
  </si>
  <si>
    <t>Prestación de Servicios como profesional especializado para apoyo en el procedimiento de  cuentas  medicas, en lo relacionado con , cruce de cuentas con la red, E.P.S, cartera y trámites de cuentas.</t>
  </si>
  <si>
    <t>Prestación de servicios como profesional en economía para realizar  auditoria financiera, cruce de cartera, conciliación de glosas y procesos de pago de cuentas por recobros radicados ante el ente territorial por las EPS-S</t>
  </si>
  <si>
    <t>Prestación de Servicios Profesionales con especialización en Auditoria de salud sin desplazamiento para realizar auditoría de cuentas médicas y conciliaciones  de glosas, presentadas al ente territorial ya sea de Red Pública, Red no Adscrita y/o por recobros de las EPS-S segun lo establecido en el procedimiento de cuentas medicas.</t>
  </si>
  <si>
    <t>Prestación de Servicios como Profesional Especializado sin desplazamiento Tipo A, como Médico especialista en Gerencia en Instituciones de Salud. para  la realización   de auditoria de cuentas medicas y conciliaciones  de glosas, presentadas al ente territorial ya sea de Red Pública, Red no Adscrita y/o por recobros de las EPS-S</t>
  </si>
  <si>
    <t>Prestación de Servicios como profesional especializado sin desplazamiento, para brindar apoyo jurídico en materia de contratación a la Dirección Técnica Aseguramiento de la Secretaria de Salud de Boyacá, con el fin de realizar el respectivo apoyo jurídico en la parte precontractual y post contractual de los posibles contratos que estén en cabeza de la Dirección de Aseguramiento</t>
  </si>
  <si>
    <t>Prestación de Servicios como profesional especializado sin desplazamiento, para brindar apoyo jurídico en materia de contratación a la Dirección Técnica Aseguramiento de la Secretaria de Salud de Boyacá, con el fin de realizar el respectivo apoyo jurídico en la parte precontractual y post contractual de los posibles contratos que estén en cabeza de la Dirección de Aseguramiento y los diferentes procesos iniciados a las EPS del departamento.</t>
  </si>
  <si>
    <t>Prestación de Servicios profesional especializado con desplazamiento para realizar asesoria , asistencia Técnica  y actividades de  Inspección, Vigilancia  a   EPS subsidiadas y contributivas del departamento de Boyacá, según asignación realizada por la Dirección de Técnica de Aseguramiento de la Secretaria de Salud de Boyacá.</t>
  </si>
  <si>
    <t>Prestación de Servicios profesional especializado para realizar asesoria , asistencia Técnica  y actividades de  Inspección, Vigilancia  a   EPS subsidiadas y contributivas del departamento de Boyacá, según asignación realizada por la dirección de aseguramiento de la Secretaria de Salud de Boyacá.</t>
  </si>
  <si>
    <t>Prestación de Servicios profesionales con desplazamiento para realizar apoyo a todos los proceso de Inspeccion y vigilancia realizado a los municipio y EPS. Apoyo en la estandarizacion de procesos de calidad dentro del sistema integrado de gestion de la calidad (SIGC) en la direccion de aseguramiento.</t>
  </si>
  <si>
    <t>Prestación de Servicios profesionales con desplazamiento para realizar apoyo a todos los proceso de Inspeccion y vigilancia realizado a los municipio y EPS. Realizar asesoría y asistencia técnica en el manejo de base de datos del régimen subsidado.</t>
  </si>
  <si>
    <t>Prestación de Servicios como Técnico de apoyo operativo sin desplazamiento para los procesos,  en todo lo relacionado con las actividades  de la  dirección técnica  de aseguramiento.</t>
  </si>
  <si>
    <t>Prestación de Servicios profesionales con desplazamiento, para realizar asesoria y asistencia técnica a los municipios y a las EPS con que contrata el municipio.</t>
  </si>
  <si>
    <t>Prestación de servicios como profesional en las áreas de comunicación social o periodismo  con desplazamiento, con el fin de fortalecer los procedimientos relacionados con los espacios de participación social formales y no formales en los municipios, promoviendo la afiliacion al Sistema de seguridad social en salud y los deberes y derchos de los usiarios según las necesidades de asistencia técnica la conformación y la participación organizada. Permitiendo el desarrollo de las competencias de estos grupos en el manejo de indicadores para realizar el monitoreo, seguimiento, y evaluación  a los diferentes actores del Sistema de Seguridad Social en Salud.</t>
  </si>
  <si>
    <t>Prestación de Servicios profesionales con desplazamiento en areas sociales, para realizar asesoria y asistencia técnica a los espacios de participacion comunitaria de las EPS del Departamento</t>
  </si>
  <si>
    <t>Prestación de Servicios profesionales sin desplazamiento para el apoyo del proceso de auditoria de cuentas médicas</t>
  </si>
  <si>
    <t>servicios de salud de primer nivel para atencion de la poblacion pobre y vulnerable no afiliada y eventos No POS</t>
  </si>
  <si>
    <t>convenio interadministrativo</t>
  </si>
  <si>
    <t>Sistema general de participaciones/rentas cedidas</t>
  </si>
  <si>
    <t>servicios de salud de segundo y tercer nivel  para atencion de la poblacion pobre y vulnerable no afiliada y eventos No POS</t>
  </si>
  <si>
    <t>servicios de salud cuando se vincula la Secretaria de Salud de Boyacá en los fallos de tutelas y pago a los prestadores por eventos no incluidos en el plan obligatorio de salud</t>
  </si>
  <si>
    <t>minima cuantia</t>
  </si>
  <si>
    <t>Prestacion de servicios Urgencias Vitales en atencion de la poblacion pobre y vulnerable no afiliada</t>
  </si>
  <si>
    <t>Mejoramiento de la infraestructura hospitalaria de la red publica de servicios de salud del Departamento</t>
  </si>
  <si>
    <t xml:space="preserve">Convenios </t>
  </si>
  <si>
    <t>GUILLERMO ORJUELA ROBAYO/7420111</t>
  </si>
  <si>
    <t>Mejormaiento del equipamiento biomedico de la red publica el Departaemnto</t>
  </si>
  <si>
    <t>Licitacion Publica</t>
  </si>
  <si>
    <t>Adquisición de un vehículo tipo camioneta con tracción 4x2 y 4x4, mecánica, carrocería cerrada, a diesel, 5 puertas, full equipo, modelo 2014, con seguro obligatorio y matriculada con placa oficial,  para realizar acciones de gestión en el desarrollo del plan decenal de salud Publica  en los diferentes municipios del Departamento de  Boyacá</t>
  </si>
  <si>
    <t>Seleccion abreviada</t>
  </si>
  <si>
    <t>Recuros Propios</t>
  </si>
  <si>
    <t xml:space="preserve">ESTACION DE TRABAJO </t>
  </si>
  <si>
    <t xml:space="preserve">MONITOR </t>
  </si>
  <si>
    <t xml:space="preserve">EQUIPO DE ESCRITORIO
</t>
  </si>
  <si>
    <t xml:space="preserve">
IMPRESORA LASER MONOCROMATICA
</t>
  </si>
  <si>
    <t>VIDEO PROYECTOR</t>
  </si>
  <si>
    <t>COMPUTADOR PORTATIL</t>
  </si>
  <si>
    <t xml:space="preserve">CAMARA DIGITAL </t>
  </si>
  <si>
    <t xml:space="preserve">SWITCH </t>
  </si>
  <si>
    <t xml:space="preserve">
PUNTO DE ACCESO (ACCES POINT)
</t>
  </si>
  <si>
    <t xml:space="preserve">SERVIDOR </t>
  </si>
  <si>
    <t>Disco Duro Para  SERVIDOR</t>
  </si>
  <si>
    <t>Licencia Para Servidor</t>
  </si>
  <si>
    <t>UPS APC 20 KVA</t>
  </si>
  <si>
    <t xml:space="preserve">Disco Duro DDSATA
</t>
  </si>
  <si>
    <t>Escáner Sender (envio por mail)</t>
  </si>
  <si>
    <t>Memoria RAM DDR3</t>
  </si>
  <si>
    <t>Memoria RAM DDR2</t>
  </si>
  <si>
    <t xml:space="preserve">IMPRESORA TERMICA 
</t>
  </si>
  <si>
    <t xml:space="preserve">ROLLO DE ETIQUETAS (TERMICAS) </t>
  </si>
  <si>
    <t>LECTOR DE CODIGO DE BARRAS</t>
  </si>
  <si>
    <t xml:space="preserve">LICENCIA DE OFFICE
</t>
  </si>
  <si>
    <t>Disco Duro (D.D) Externo</t>
  </si>
  <si>
    <t>FUENTE DE PODER PARA CPU TIPO ESTACIÓN DE TRABAJO</t>
  </si>
  <si>
    <t>TARJETAS DE RED PARA CPU CONVENCIONAL</t>
  </si>
  <si>
    <t>KIT DE HERRAMIENTAS PARA REDES</t>
  </si>
  <si>
    <t xml:space="preserve">
CABLE UTP CAT 6 CAJA POR 305 METROS
</t>
  </si>
  <si>
    <t>IMPRESORA A COLOR</t>
  </si>
  <si>
    <t xml:space="preserve">GRABADORA EXTERNA </t>
  </si>
  <si>
    <t>TORRE DE DISCOS BLUERAY 50GB BD+R</t>
  </si>
  <si>
    <t xml:space="preserve">KIT DE MANTENIMIENTO 
</t>
  </si>
  <si>
    <t xml:space="preserve">SUMNISTRO DE  FIBRA OPTICA </t>
  </si>
  <si>
    <t>Prestación de Servicios profesional especializado para realizar asesoria , asistencia Técnica  y actividades de  Inspección, Vigilancia  a   EPS subsidiadas y contributivas del departamento de Boyacá, según asignación realizada por la Dirección de Técnica de Aseguramiento de la Secretaria de Salud de Boyacá.</t>
  </si>
  <si>
    <t>Prestación de Servicios profesionale especializado para realizar asesoria , asistencia Técnica  y actividades de  Inspección, Vigilancia  a   EPS subsidiadas y contributivas del departamento de Boyacá, según asignación realizada por la dirección de aseguramiento de la Secretaria de Salud de Boyacá.</t>
  </si>
  <si>
    <t>servicios de salud de segundo nivel nivel para atencion de la poblacion pobre y vulnerable no afiliada y eventos No POS</t>
  </si>
  <si>
    <t>servicios de salud de tercer nivel para atencion de la poblacion pobre y vulnerable no afiliada y eventos No POS</t>
  </si>
  <si>
    <t>servicios de salud para atencion de la poblacion pobre y vulnerable no afiliada contratada con red no adscrita y eventos No POS</t>
  </si>
  <si>
    <t>Suministro de medicamentos para atencion de la poblacion pobre y vulnerable no afiliada y eventos No pos</t>
  </si>
  <si>
    <t xml:space="preserve">Prestacion de servicios  Aplicar Herramientas de planeacion  para la elaboracion , ejecucion , evaluacion  y emjoramiento  de planes programas y proyectos   sectoriales   de  planeacion  </t>
  </si>
  <si>
    <t>FERNANDO AMEZQUITA PEDRAZA</t>
  </si>
  <si>
    <t xml:space="preserve">Prestacion de servicios  Asistir    aconsejar  y orirntar   al secretario   y demas depedencias de la secretaria   en la  Foprmulacion de planes , programas  Y PROYECTOS  DE INFRAESTRUCTURA </t>
  </si>
  <si>
    <t xml:space="preserve"> Prestacion de servicios   Apoyar    el tramite  y gestion  de  documentacion  a cargo del   servicio  de Atencion  a la  comunidad  Comunidad SAC</t>
  </si>
  <si>
    <t xml:space="preserve">Prestacion de servicios   Realizar  estructurar  e implementar  la creatividad  e innovacion   en  programas  y campañas publicitarias  propios del Sector   salud  </t>
  </si>
  <si>
    <t xml:space="preserve">Prestacion de servicios  Realizar  y Apoyar    mecanismos   publicitarios que permitan  generar  espacios  de participacion  en medios  masivos de comunicacion   emitidos   en la gobernacion  de Boyaca.  a cargo  de la  secretaria   de Salud </t>
  </si>
  <si>
    <t xml:space="preserve">Prestacion de servicios   Apoyar  y realizar   gestiones    de requerimientos   realizados  a a las E.S.E.S del Departamneto de Boyaca  en materia   de contratacion   a la Direcccion Tecnica de   la Secretaria de Salud   </t>
  </si>
  <si>
    <t xml:space="preserve">Prestacion de servicios  Asesorar   en materia  Juridica  y administrativa   al despacho del  Secretario  de salud </t>
  </si>
  <si>
    <t xml:space="preserve">Prestacion de servicios Apoyar  Gestionar  y entregar  la    Documentacion    de las distintas  Direccciones  y Despacho del  secretario de  salud </t>
  </si>
  <si>
    <t xml:space="preserve">Prestacion de servicios  Agenda del despacho  secretaria de   salud   gestionada </t>
  </si>
  <si>
    <t xml:space="preserve">Prestacion de servicios  Realizar la gestion Requerida  para la reduccion de las cuentas   denominadas  RESERVAS  del Sector Salud </t>
  </si>
  <si>
    <t xml:space="preserve">Prestacion de servicios Realizar la gestion Requerida  para la reduccion de las cuentas   denominadas  RESERVAS  del Sector Salud </t>
  </si>
  <si>
    <t>Prestacion de servicios  Administrar el Sistema de Gestión Documental de la Secretaria de Salud, con el fin de garantizar de manera eficaz el</t>
  </si>
  <si>
    <t>Prestacion de servicios  Inspéccion y vigilancia de planes Terrritoriales de salud</t>
  </si>
  <si>
    <t xml:space="preserve">Prestacion de servicios  Asesoria  y asistencia  tecnica   en formulacion evaluacion  y gestion de proyectos   de inversion   en dotacion  patra la prestacion de servicios   de salud </t>
  </si>
  <si>
    <t xml:space="preserve">Prestacion de servicios  Asesoria  y asistencia  tecnica   en formulacion evaluacion  y gestion de proyectos   de inversion   en Infraestructura  patra la prestacion de servicios   de salud </t>
  </si>
  <si>
    <t>Prestacion de servicios  Asesorar al Secretario de despacho en materia de politicas, programas , estrategias y proyectos de inversion en salud</t>
  </si>
  <si>
    <t xml:space="preserve">Prestacion de servicios  Mantener  y mejorar  en forma  continua   el procesos de Gestion   de la seguridad  social   en salud   seguimiento de PAMEC ente terrritorial </t>
  </si>
  <si>
    <t>Prestacion de servicios  Mejorar  y mantener  la estructura informatica de la Secretaria de salud</t>
  </si>
  <si>
    <t>Prestacion de servicios  Llevar la trazabilidad  trimestral del monitoreo y seguimeinto integral de las competencias de la Secretaria de Salud, gestion de informes a entes externos e internos y realizar las aciones de operativas de apoyo a la gestion de la Oficina Asesora de Planeaion</t>
  </si>
  <si>
    <t>Prestación de servicios con de profesionales para Realizar seguimiento y visitas de verificación de condiciones mínimas de habilitación al 35% de los prestadores inscritos y activos en el Registro especial de Prestadores de servicios de salud.</t>
  </si>
  <si>
    <t>Prestación de servicios  de profesionales para Liderar y apoyar las acciones de asesoría y asistencia técnica en los componentes del SOGCS a  través de la  los procedimientos implementados por la Dirección Técnica de prestación de servicios de salud.</t>
  </si>
  <si>
    <t>Prestación de servicios de profesionales para Ejecutar visitas de Inspección, vigilancia y control a los prestadores de servicios de salud de acuerdo a las quejas recibidas, informes de secretarias de salud municipales y busquedas activas realizadas.</t>
  </si>
  <si>
    <t>Prestación de servicios de profesionales para Desarrolllar el 100% de las acciones administrativas a las que haya lugar como resultado de las acciones de IVC y quellos que se desprendan de las visitas de verificación de condiciones de habilitación.</t>
  </si>
  <si>
    <t>Prestación de servicios de profesionales para  Realizar seguimiento y evaluación al PAMEC del 100% de los prestadores inscritos en el REPS de acuerdo a las Pautas indicativas de auditoría emitidas por el Ministerio.</t>
  </si>
  <si>
    <t>Prestación de Servicios de profesionales para Visitar y evaluar la adherencia en campo de la aplicación de la política nacional de seguridad del paciente al 20% de los prestadores de servicios de salud.</t>
  </si>
  <si>
    <t>Prestacion de servicios de tecnicos para Realizar acciones técnicas de archivo y apoyo a los procesos de la dirección técnica de prestación.</t>
  </si>
  <si>
    <t>Prestacion de Servicios Profesionales para Realizar al 40% de los prestadores de la red pública del Departamento el analisis, verificación y seguimiento a los indicadores de calidad.</t>
  </si>
  <si>
    <t>Prestacion de servicios profesionales para Desarrollar el seguimiento a los planes de mantenimiento hospitalario a las E.S.E que integran la red pública del Departamento.</t>
  </si>
  <si>
    <t>Prestacion de servicios Porfesionales para Realizar asesoría y acompañamiento a las subredes que determine el Departamento para que los hospitales adopten guías de practica clínica en el marco de la exigencia definida en la normatividad vigente.</t>
  </si>
  <si>
    <t>Pretacion de servicios de profesionales para Realizar asesoria y acompañamiento en los lineamientos báscios en seguridad del paciente y herramientas para el analisis de seguridad del paciente según la normatividad vigente</t>
  </si>
  <si>
    <t>Prestacion de servicios profesionales para Efectuar seguimiento a las E.S.E en cuanto a su desempeño financiero y productivo a través del seguimiento en campo, revisión documental de soportes presupuestales, financieros, contractuales y de comportamiento en la producción y calidad.</t>
  </si>
  <si>
    <t xml:space="preserve">Prrestacion de servicios de profesionales para  Monitorizar trimestralmente al cumplimiento de las medidas planteadas en los programas de saneamiento fiscal y financiero viabilizados de las E.S.E categorizadas en riesgo financiero medio y alto,  </t>
  </si>
  <si>
    <t>Pretsacion de servicios de profesionales para Monitorizar el avance de los planes de gestión integral del riesgo de las E.S.E viabiliazados categorizadas en riesgo medio y alto, de acuerdo a las directrices emitidas por la Superintendencia de Salud.</t>
  </si>
  <si>
    <t>Prestacion de servicios profesionales para Realizar seguimiento y acompañamiento a los compromisos adquiridos en las mesas de trabajo de circular 030</t>
  </si>
  <si>
    <t>Realizar contratos interadminsitartivos con las E.S.E que cuenten con programa de saneamiento fiscal y financiero viabilizado por el Ministerio de hacienda y crédito público</t>
  </si>
  <si>
    <t>Apoyar con recursos financieros del Ministerio o propios del Departamento para actividadess de reorganziación, rediseño y modernización de la Red</t>
  </si>
  <si>
    <t>Prestacion de servicios profesionales para Asesorar y apoyar  la gestión de las IPS ante las EPS para la prestación de servicios a través de la modalidad de telemedicina.</t>
  </si>
  <si>
    <t xml:space="preserve">Contratacion de servicios profesioanles para Realizar seguimiento y monitorización a la implementación del modelo de atención primaria en salud </t>
  </si>
  <si>
    <t>Prestacion  de servcios de profesionales para Realizar asistencia técnica y acompañamiento a integrantes de juntas directivas de las E.S.E que integran la red pública del Departamento en lo concerniente a la gestión de los gerentes.</t>
  </si>
  <si>
    <t>Prestacion de servicios profesionales para Evaluar y monitorizar el funcionamiento de las tipologias establecidas en el Documento Red aprobado para el Departamento de Boyacá.</t>
  </si>
  <si>
    <t>Prestacion de servicios profesionales para Monitoreo, seguimiento y evaluación al Sistema de Información Comunitaria en Atención Primaria en Salud</t>
  </si>
  <si>
    <t>Prestacion de servicios profesionales para apoyo al Seguimiento y monitoreo a la operación de la Red Departamental de Servicios de Salud</t>
  </si>
  <si>
    <t>Prestacion de servicios profesionales para el Seguimiento, monitoreo y evaluación a la creación de plantas temporales de la red pública del departamento</t>
  </si>
  <si>
    <t>Prestacion de servicios para Direccionar y coordinar ubicación de los pacientes en las instituciones prestadoras de servicios de salud para la Atención en los servicios que se requieran.</t>
  </si>
  <si>
    <t>Arrendamiento de predios donde se ubican las antenas que permiten la comunicación bidireccional con los prestadores.</t>
  </si>
  <si>
    <t>Prestacion de servicios profesionales para Articular la comunicación y gestionar  con los actores involucrados (EPS - E.S.E) del Departamento para la prestación del servicio a los usuarios que acuden a la línea 106, cumpliendo con el ciclo de atención.</t>
  </si>
  <si>
    <t>Prestacion de servicios para Operar  y coordinar a través de las llamadas recibidas por  el centro regulador  de urgencias la respuesta para la atencion en salud</t>
  </si>
  <si>
    <t>Prestacion de servicios para realizar  el mantenimiento  preventivo y correctivo de los equipos de radiocomunicaciones en  custodia del centro regulador de urgencias.</t>
  </si>
  <si>
    <t xml:space="preserve">Prestacion de servicios de profesionales  para Monitorear, responder, hacer seguimiento y evaluar a través de la línea 106 eventos e incidentes relacionados con violencia intrafamiliar, intentos   de suicidio, sobrevivientes del suicidio y atención de eventos agudos </t>
  </si>
  <si>
    <t>Prestacion de servicios para Divulgar, informar y fortalecer la comunicación de la línea 106, en todo el departamento de boyaca</t>
  </si>
  <si>
    <t>Concurrencia en las acciones de vigilancia en salud pública de acuerdo a los procesos de recolección, análisis de los datos y notificación, que permita orientar medidas de prevención, vigilancia, control y el monitoreo de los eventos de interés en salud pública.</t>
  </si>
  <si>
    <t>GUILLERMO ORJUELA ROBAYO / 7420111</t>
  </si>
  <si>
    <t>Prestación de Servicios de un Profesional  para el Seguimiento y monitoreo a los lineamientos para la vigilancia de las Tranismisibles: IAAS  y Vigilancia Nutricional</t>
  </si>
  <si>
    <t>11,5 meses</t>
  </si>
  <si>
    <t>GUILLERMO ORJUELA ROBAYO / 7420112</t>
  </si>
  <si>
    <t>Prestación de Servicios de un Profesional  para el Seguimiento y monitoreo a los lineamientos para la vigilancia de las Tranismisibles: Inmunoprevenibles</t>
  </si>
  <si>
    <t>GUILLERMO ORJUELA ROBAYO / 7420113</t>
  </si>
  <si>
    <t>Prestación de Servicios de un Profesional  para el Seguimiento y monitoreo a los lineamientos para la vigilancia de las Tranismisibles: Infecciones de Transmisión Sexual</t>
  </si>
  <si>
    <t>GUILLERMO ORJUELA ROBAYO / 7420114</t>
  </si>
  <si>
    <t>Comidas combinadas frescas</t>
  </si>
  <si>
    <t>1 mes</t>
  </si>
  <si>
    <t>Mínima Cuantía</t>
  </si>
  <si>
    <t>Leydy Johana González Cely
Directora de Talento Humano</t>
  </si>
  <si>
    <t>Instalaciones para videoconferencias</t>
  </si>
  <si>
    <t>Sala de reuniones o banquetes</t>
  </si>
  <si>
    <t>Capacitación Administrativa</t>
  </si>
  <si>
    <t>1mes</t>
  </si>
  <si>
    <t>3meses</t>
  </si>
  <si>
    <t>Centros de Conferencias</t>
  </si>
  <si>
    <t>Popios</t>
  </si>
  <si>
    <t>Actuaciones en vivo</t>
  </si>
  <si>
    <t>Salas de reuniones o banquetes</t>
  </si>
  <si>
    <t>Facilidades para encuentros</t>
  </si>
  <si>
    <t>Gestión de eventos</t>
  </si>
  <si>
    <t>Bonos emitidos por el sector privado</t>
  </si>
  <si>
    <t>15 días</t>
  </si>
  <si>
    <t>Deportes aficionados y recreacionales</t>
  </si>
  <si>
    <t>Servicios de asistencia legal (Abogado)</t>
  </si>
  <si>
    <t>Servicios de seguridad o salud ocupacional</t>
  </si>
  <si>
    <t>Servicios temporales de recursos humanos</t>
  </si>
  <si>
    <t>Fotocopiadora - impresora multifuncional</t>
  </si>
  <si>
    <t>Scanner</t>
  </si>
  <si>
    <t>Computador  de Escritorio</t>
  </si>
  <si>
    <t>Video Beam</t>
  </si>
  <si>
    <t>PROFESIONAL UNIVERSITARIO SEGÚN PERFILES PRESENTADOS PROYECTOS Y REQUERIMIENTOS DE LA DEPENDENCIA</t>
  </si>
  <si>
    <t>Bernardo Umbarila Suárez</t>
  </si>
  <si>
    <t>PROFESIONAL ESPECIALIZADO SEGÚN PERFILES PRESENTADOS PROYECTOS Y REQUERIMIENTOS DE LA DEPENDENCIA</t>
  </si>
  <si>
    <t>PUBLICACION Y DIVULGACION DE INFORMES DE GESTION  PARA LA DIRECCION</t>
  </si>
  <si>
    <t>DIFUSION MASIVA  EN BOLETINES DE RESULTADOS DE GESTION DE PLANEACION TERRITORIAL</t>
  </si>
  <si>
    <t>PROFESIONAL UNIVERSITARIO SEGÚN PERFILES PRESENTADOS PROYECTO Y REQUERIMIENTOS DE LA DEPENDENCIA</t>
  </si>
  <si>
    <t>FORTALECIMIENTO DEL CONSEJO DEPARTAMENTAL DE PLANEACION</t>
  </si>
  <si>
    <t>Regalías</t>
  </si>
  <si>
    <t>ADQUISISCION Y PRODUCCION DE INFORMACION CARTOGRAFICA</t>
  </si>
  <si>
    <t>TECNOLOGO- SEGÚN PERFILES PRESENTADOS PROYECTO Y REQUERIMIENTOS DE LA DEPENDENCIA</t>
  </si>
  <si>
    <t>TECNICO- SEGÚN PERFILES PRESENTADOS PROYECTO Y REQUERIMIENTOS DE LA DEPENDENCIA</t>
  </si>
  <si>
    <t>TINTAS Y TONER DEFINIDOS EN EL PROYECTO</t>
  </si>
  <si>
    <t>PROFESIONAL ESPECIALIZADO- SEGÚN PERFILES PRESENTADOS PROYECTO Y REQUERIMIENTOS DE LA DEPENDENCIA PROYECTOS</t>
  </si>
  <si>
    <t xml:space="preserve">FORTALECIMIENTO DE SMSCE EN EL DEPARTAMENTO DE BOYACA DE PROYECTOS SGR. </t>
  </si>
  <si>
    <t>PROFESIONAL UNIVERSITARIO- SEGÚN PERFILES PRESENTADOS PROYECTO Y REQUERIMIENTOS DE LA DEPENDENCIA PROYECTOS</t>
  </si>
  <si>
    <t>ANILLADORA</t>
  </si>
  <si>
    <t>PROFESIONAL ESPECIALIZADO- SEGÚN PERFILES PRESENTADOS PROYECTO Y REQUERIMIENTOS DE SIG en los procesos de la Gobernación de Boyacá.</t>
  </si>
  <si>
    <t>MANO DE OBRA CALIFICADA DE 72 TECNICOS EN SANEAMIENTO AMBIENTAL Y TECNICOS EN VEO</t>
  </si>
  <si>
    <t xml:space="preserve">MANO DE OBRA CALIFICADA DE 3 TECNICO PARA MAPA DE RIESGO Y MANEJO DEL ARCHIVO DE LOS PROGRAMAS DE CALIDAD DE AGUA, ALIMENTOS Y ZOONOSIS </t>
  </si>
  <si>
    <t xml:space="preserve">MANO DE OBRA CALIFICADA DE 1 AUXILIAR ADMINISTRATIVO </t>
  </si>
  <si>
    <t>ELEMENTOS PARA TRABAJO DE CAMPO, DENTRO DEL PROGRMA DE CALIDAD DE AGUA PARA CONSUMO HUMANO COMO SON (EQUIPOS DE MEDICIÓN DE CLORO, REACTIVOS DPD PARA MEDICIÓN DE CLORO, KIT PARA DETERMINAR ALCANILIDAD EN AGUA Y EQUIPO MULTIPARAMETRO DE ELECTRODO PARA MEDICIÓN DE OXIGENO DISUELTO)</t>
  </si>
  <si>
    <t>IMPRESIÓN DE ACTAS PARA INSPECCIÓN, VIGILANCIA Y CONTROL, EN PAPEL QUIMICO A DOS TINTAS CON UNA COPIA</t>
  </si>
  <si>
    <t xml:space="preserve">SERVICIOS ADMINISTRATIVOS EN SALUD PARA LOS  CONVENIOS INTERADMINISTRATIVOS PARA LAS ACCIONES DE CONTROL DE FACTORES DE RIESGO DEL AMBIENTE CON LAS E.S.E </t>
  </si>
  <si>
    <t>CAPACITACIONES Y MATERIAL DE APOYO COMO PLEGABLES, PENDONES Y REFRIGERIOS</t>
  </si>
  <si>
    <t xml:space="preserve">MANO DE OBRA CALIFICADA COSULTORIA ECOEFICIENCIA </t>
  </si>
  <si>
    <t>MATERIALES DE APOYO PARA LA JORNADA DE VACUNACION COMO LO SON (INSUMOS (LANCETAS, PUNTAS, GUARDIANES),Y  ELMENTOS DE PROTECCIÓN</t>
  </si>
  <si>
    <t>IMPRESIÓN DE MATERIAL EDUCATIVO DE APOYO PARA LOS PROGRAMAS DE SALUD AMBIENTAL, PARA LA EDUCACIÓN SANITARIA (CARTILLAS, FOLLETOS, LIBROS)</t>
  </si>
  <si>
    <t xml:space="preserve">Prestación de Servicios profesionales con desplazamiento para realizar  Extensión y fortalecimiento de la estrategia TAES- y estrategias de abogacia, comunicación y movilización social en las acciones de tuberculosis y lepra </t>
  </si>
  <si>
    <t xml:space="preserve">Contratación directa </t>
  </si>
  <si>
    <t>SGPS - TN</t>
  </si>
  <si>
    <t xml:space="preserve">Prestación de Servicios profesionales con desplazamiento para realizar Fortalecimiento del trabajo interprogramatico en tuberculosis y lepra - vigilancia de la mortalidad por TB, discapacidad en lepra </t>
  </si>
  <si>
    <t xml:space="preserve">Prestación de Servicios profesionales con desplazamiento para realizar Fortalecimiento de la Vigilancia  de la TB- MDR y Vigilancia  de la resistencia  del M, tuberculosis y alianzas entre los proveedores de la salud </t>
  </si>
  <si>
    <t>GUILLERMO ORJUELA ROBAYO/7420113</t>
  </si>
  <si>
    <t>Abogado Especializado con experiencia certificada en Derecho Constitucional y Administrativo en la defensa de intereses públicos.Se requiere para continuar la defensa del territorio Boyacense</t>
  </si>
  <si>
    <t xml:space="preserve">Profesional Universitario en Contaduría Pública y experiencia certificada. se requiere para la formulacion y puesta en marcha del plan estadistico departamental, apoyo en la construccion del anuario estadistico.  </t>
  </si>
  <si>
    <t xml:space="preserve">Tecnologo, se requieren para el apoyo, gestion documental y optimo funcionamiento de la oficna de sistemas de informacion territorial. </t>
  </si>
  <si>
    <t>Tecnologo, Serequire para el apoyo, soporte Web, fotografia y apoyo para el diseño grafico que favorezca la divulgacion de las actividades realizadas por la direccion / administracion de contenidos WEB</t>
  </si>
  <si>
    <t>Administrador de empresa, con expericia certificada. Se requiere para la implementacion del plan estadisto del departamento de Boyaca .</t>
  </si>
  <si>
    <t xml:space="preserve">Profesional con Especialización en sistemas de informacion geografica y estudios de maestría en Desarrollo Rural. Se requiere para continuar con los procesos de integración regional y acompañamiento en la formulación del Modelo de Ocupación Territorial de Boyacá. </t>
  </si>
  <si>
    <t xml:space="preserve">Ingeniero Agronomo con estudios de maestria en areas de la tierra y experiecia certificada. Se requiere para el apoyo en la constrccuion del modelo de ocupacion e identifiacion del uso actual del suelo  </t>
  </si>
  <si>
    <t xml:space="preserve">Profesional en comunicación social con experiencia certificada. Se requiere para la consolidacion y dibulgacion de los avences del proyecto de geomorfologia y demas eventos realizados por la direccion.  </t>
  </si>
  <si>
    <t xml:space="preserve">Gps presicion SIG, Presicion Submetrica con prospoceso, sistema windows moobille incluido soware para posproceso, diseño compacto y ligero </t>
  </si>
  <si>
    <t>Prestacion de servicios profesionles especializados  con desplazamiento para apoyar el desarrollo de la Nueva Politica de salud sexual y reproductiva con enfasis en Maternidad Segura e Infecciones de Transmision sexual y VIH/SIDA en sus primeros niveles de atencion  a la  red prestadora  y administradora en los componentes programáticos de salud sexual y reproductiva para la protección, detección temprana, diagnostico y tratamiento con enfoque de derecho, de género y diferencial a través de un profesional universitario con desplazamiento   definido en el  Plan de Salud Territorial vigente con base  en la estrategia de Atención Primaria en Salud con enfoque familiar, y Plan Decenal de Salud Pública.</t>
  </si>
  <si>
    <t>Profesional en administracion de empresas con conocimiento en administracion de Bienes, maquinaria pesada y vehiculos pesados con experiencia de dos (2) años.</t>
  </si>
  <si>
    <t>Profesionales para el seguimiento de bienes , dos.</t>
  </si>
  <si>
    <t>Apoyo tecnico para las areas contables, Dos</t>
  </si>
  <si>
    <t>Apoyo técnico judicial, dos</t>
  </si>
  <si>
    <t xml:space="preserve">Apoyo Técnico en archivo . Dos </t>
  </si>
  <si>
    <t>Auxiliares administrativos, para el diagnóstico de bienes (1), para inmuebles (2)</t>
  </si>
  <si>
    <t>Prestacion de servicios profesionales especializados  con desplazamiento para apoyar el desarrollo de la Nueva Politica de salud sexual y reproductiva con enfasis en Maternidad Segura y seguimiento a planes de mejora en procesos de implementación de estadares de calidad, normas técnicas, guías de practica clínica y protocolos de vigilancia en salud pública en todos los niveles de atencion con efasis en los niveles 2 y 3 de atención en salud, definido en el  Plan de Salud Territorial vigente con base  en la estrategia de Atención Primaria en Salud con enfoque familiar, y Plan Decenal de Salud Pública.</t>
  </si>
  <si>
    <t>Prestacion de servicios profesionales especializados con desplazamiento para realizar seguimiento y asistencia a la implementación del modelo de atención integral  a víctimas  de violencia de género y sexual en las fases de: asistencia, seguimiento y evaluación, definido en el  Plan de Salud Territorial vigente con base  en la estrategia de Atención Primaria en Salud con enfoque familiar, y Plan Decenal de Salud Pública.</t>
  </si>
  <si>
    <t>Mantenimiento, mejoramiento y adecuación de los inmuebles del Departamento de Boyacá.</t>
  </si>
  <si>
    <t>Realizar los avalúos comerciales  de los bienes muebles e inmuebles de propiedad del Departamento de Boyacá (Gobernación de Boyacá).</t>
  </si>
  <si>
    <t>6 meses</t>
  </si>
  <si>
    <t>Gastos escriturarios, especies venales  y demás gastos  relacionados con bienes inmuebles</t>
  </si>
  <si>
    <t>Adecuación, Mobiliario y Puesta en Marcha de la Oficina de Atención al ciudadano (de acuerdo a la directrices establecida en el Plan Anticorrupción).</t>
  </si>
  <si>
    <t>Administración oficinas Centro Comercial Plaza Real</t>
  </si>
  <si>
    <t>Impuesto predial</t>
  </si>
  <si>
    <t>Impuesto vehículos</t>
  </si>
  <si>
    <t xml:space="preserve"> SOAT diferentes  vehículos de la entidad</t>
  </si>
  <si>
    <t>Servicio de gas natural</t>
  </si>
  <si>
    <t>Servicio de agua</t>
  </si>
  <si>
    <t>Servicio de luz</t>
  </si>
  <si>
    <t>Teléfono e internet</t>
  </si>
  <si>
    <t>Teléfono celular</t>
  </si>
  <si>
    <t>Televisión por cable</t>
  </si>
  <si>
    <t>Tomador riesgo daños materiales, combinados, manejo, responsabilid civil,automóviles, todo riesgo contratista, transporte de valores y transporte de mercancías, accidentes , a pasajeros y ocupantes de vehículos de la Entidad.</t>
  </si>
  <si>
    <t>Adquisición de vehículos livianos</t>
  </si>
  <si>
    <t>Combustible - /Gasolina,  AC.P.M. entre otros</t>
  </si>
  <si>
    <t>Mantenimiento preventivo y correctivo y repuestos del Parque Autumotor del Departamento de Boyacá</t>
  </si>
  <si>
    <t>Alquiler de vehículos ( por proyecto)</t>
  </si>
  <si>
    <t>Peajes de todo tipo</t>
  </si>
  <si>
    <t>Adquisición de maquinaria pesada, equipo de construcción y vehículos pesados</t>
  </si>
  <si>
    <t>Combustible para maquinaria amarilla y equipos Departamento de Boyacá</t>
  </si>
  <si>
    <t>Mantenimiento preventivo y  correctivo de la maquinaria pesada, equipo de construcción y vehículos pesados</t>
  </si>
  <si>
    <t>Adquisición de materiales y suministros ( bienes de consumo)</t>
  </si>
  <si>
    <t>Servicio de fotocopiado</t>
  </si>
  <si>
    <t>Manejo, trámite de la correspondencia</t>
  </si>
  <si>
    <t>Seguridad industrial y protección laboral</t>
  </si>
  <si>
    <t>Mantenimiento de bienes muebles y enseres.</t>
  </si>
  <si>
    <t>Mejoramiento de los procesos archivísticos de los fondos acumulados y archivos de gestión del Departamento de Boyacá.</t>
  </si>
  <si>
    <t>Adquisición de elementos para organizar archivos(carpetas plásticas de tapas separadas, ganchos y carpetas de cuatro aletas, estantes y planoteca).</t>
  </si>
  <si>
    <t>Apoyo logístico para el posicionamiento Institucional (coordinación interinstitucional, apoyo y procesos de promocion, divulgacion, reconocimiento, viabiliazcion de la gestion del Departamento, seguimiento y evaluacion , material informativo y promocional, organizacion logistica, sonido, carpetas, suministros, capacitacion, para el Desarrollo del proyecto Difusion del Posicionamiento Institucional y de la gestión del Departamento de Boyacá).</t>
  </si>
  <si>
    <t>7 meses</t>
  </si>
  <si>
    <t>Dotación de Personal Secretaria de Educación.</t>
  </si>
  <si>
    <t>Dotación de Personal Administrativo central.</t>
  </si>
  <si>
    <t>Servicio de vigilancia</t>
  </si>
  <si>
    <t>Mantenimiento Eléctico Puente de Boyacá</t>
  </si>
  <si>
    <t>3 Meses</t>
  </si>
  <si>
    <t>Mantenimiento Equipo Hidroneumático</t>
  </si>
  <si>
    <t>2 Meses</t>
  </si>
  <si>
    <t>Suministro de camaras de seguridad y alarmas contra incendio</t>
  </si>
  <si>
    <t>Pasajes Aereos</t>
  </si>
  <si>
    <t>1 Mes</t>
  </si>
  <si>
    <t>Esquema de seguridad</t>
  </si>
  <si>
    <t>Servicio integral del aseo y apoyo a la cafeteria.</t>
  </si>
  <si>
    <t>Mantenimiento  de Ascensores</t>
  </si>
  <si>
    <t>Desinfección Documental</t>
  </si>
  <si>
    <t>Suministro de elementos de ferretería, eléctricos y herramientas</t>
  </si>
  <si>
    <t>Celebración de Convenios Interadministrativos</t>
  </si>
  <si>
    <t>Carros Policiales</t>
  </si>
  <si>
    <t>FONSET - FONSECON</t>
  </si>
  <si>
    <t>José Raimundo Pabón Jimenez, 7420150 EXT. 2119</t>
  </si>
  <si>
    <t>Estaciones de Policia</t>
  </si>
  <si>
    <t>Adquiscion de equipos de computo y de comunicaciones.</t>
  </si>
  <si>
    <t>Equipos y suministros de defensa, orden publico, protección, vigilancia y seguridad.</t>
  </si>
  <si>
    <t>Arreglo de bases militares</t>
  </si>
  <si>
    <t>Logistica para campañas: orden Publico y seguridad</t>
  </si>
  <si>
    <t>Carceles: sistemas de carceles y prisiones</t>
  </si>
  <si>
    <t>carceles: servicios de carceles y prision o penitenciaria</t>
  </si>
  <si>
    <t>Combustible: Petróleo y destilados</t>
  </si>
  <si>
    <t>Camara digital de 24.3MP con sensor CMOS Exmor y lente carl zeiss Sonnar T para opciones profesionales- DSC-RX1. con estuche y tripode. Tres</t>
  </si>
  <si>
    <t>Minima cuantía</t>
  </si>
  <si>
    <t xml:space="preserve">
Propios
</t>
  </si>
  <si>
    <t xml:space="preserve">Profesional  Universitario para Apoyo de la Oficina de Pasportes, Uno  </t>
  </si>
  <si>
    <t xml:space="preserve">
Propios</t>
  </si>
  <si>
    <t xml:space="preserve">Apoyo tecnico para Apoyo de la Oficina de Pasaportes. Dos </t>
  </si>
  <si>
    <t>Adquisicion de equipo de recepcion y envio de datos, Fax de ultima tecnologia . Dos.</t>
  </si>
  <si>
    <t xml:space="preserve">Adquisicion de vehiculo de carro de filtración de aceite. </t>
  </si>
  <si>
    <t>Apoyo Técnico profesional para el archivo del Departamento de Boyaca. Treinta y cinco (35)</t>
  </si>
  <si>
    <t>Servicios de Personal Especialista  para el Archivo del Departamneto de Boyacá.  Tres (3).</t>
  </si>
  <si>
    <t>Servicios de personal profesional del area de ingenieria de sistemas (1) y del derecho, ( Dos)   - total tres.</t>
  </si>
  <si>
    <t xml:space="preserve">Profesional  Universitario para Apoyo del Archivo del Departamento de Boyacá.  Uno  </t>
  </si>
  <si>
    <t>Servicios de personal auxiliar administrativos, para archivo, dos.</t>
  </si>
  <si>
    <t>Suministro de elementos de aseo y cafeteria</t>
  </si>
  <si>
    <t>Mantenimiento, suministro y recargue de extintores</t>
  </si>
  <si>
    <t xml:space="preserve">Adquisicion de Banderas </t>
  </si>
  <si>
    <t>COORDINADOR Profesional con título Universitario en el área de Ingeniería, Arquitectura, Derecho y/o Ciencias Ambientales. Con experiencia general mayor a 4 años</t>
  </si>
  <si>
    <t>JEFE OAPAD      Cel. 3112100031                                                                                                                                                                 asesor.cdgrd@boyaca.gov.co</t>
  </si>
  <si>
    <t>PROFESIONAL ESPECIALIZADO CON EXPERIENCIA MAYOR A 3 AÑOS: Profesional con título Universitario . Con experiencia general mayor de 3 años y que acredite título de Especialista</t>
  </si>
  <si>
    <t>PROFESIONAL ESPECIALIZADO CON EXPERIENCIA MENOR A 3 AÑOS: Profesional con título Universitario . Con experiencia general inferior a 3 años y que acredite título de Especialista</t>
  </si>
  <si>
    <t>PROFESIONAL. Profesional Universitario con experiencia mayor a tres  (3) años</t>
  </si>
  <si>
    <t>PROFESIONAL. Profesional Universitario con experiencia mayor a un  (1) año</t>
  </si>
  <si>
    <t>PROFESIONAL. Profesional Universitario con experiencia menor a un  (1) año.</t>
  </si>
  <si>
    <t> 81112200</t>
  </si>
  <si>
    <t>TECNICO O TECNOLOGO.  Titulo como Técnico y/o Tecnólogo</t>
  </si>
  <si>
    <t>RADIO BASE MOVIL DIGITAL CON GPS: VHF 136-174 Mhz, 160 Canales, 45 Vatios, Opción con GPS integrado, 12,5 / 25 Khz, Indicadores LEDs multicolor para ofrecer información clara y visible sobre las funciones de llamadas, rastreo y monitoreo, Normas militares 810 C, D, E, F, IPX7, Central programada para deshabilitar los portátiles las demás bases.</t>
  </si>
  <si>
    <t xml:space="preserve">RADIO PORTATIL DIGITAL CON GPS,VHF 136-174 Mhz, 1.000 Canales, 1-5 Vatios, Teclado y Pantalla alfanumérica, 12,5 / 25 Khz, Accesorios, batería, cargador impress, clip, 
antena manual de usuario, Programable y actualizable por software, debe incluir Kit de vigilancia  negro, Modelo RLN5880
</t>
  </si>
  <si>
    <t>Subasta Inversa</t>
  </si>
  <si>
    <t>Tablet digital para rabajo de campo ( ANDROID 4.2 Quad core 1.6 Ghz 8", 3G - wifi, 2 gigas ram 5mp trasera, 1.3 frontal bluetooth CAFÉ)</t>
  </si>
  <si>
    <t>FUENTE REGULADA: Tecnología Switching, 20 amperios continuos, 13.8 voltios</t>
  </si>
  <si>
    <t>GPS CON  MAPAS DE COLOMBIA CARGADOS (MOVIL). Incluye Pathfinder Office Software</t>
  </si>
  <si>
    <t>ANTENA BASE OMNIDIRECCIONAL: 134-184 Mhz, Tipo vela, Impedancia: 50 Ohmios nominal, Protección contra rayos: Alimentación en paralelo, tierra directa, Conector Hembra PL258, Ganancia 4,5 db</t>
  </si>
  <si>
    <t>KIT CABLE COAXIAL: Multifilar RG58, 50 ohmios, Conectores tipo PL 259, KIT DE 25 MTS</t>
  </si>
  <si>
    <t>MASTIL: Tubo de aluminio 2 ½ pulgadas acoplado, 6 metros de altura, Con sus respectivos tensores y guayas</t>
  </si>
  <si>
    <t xml:space="preserve">BARRA DE LUZ ROJO-ROJO 8 MODULOS DE LED CON SIRENA Y PARLANTE BARRA DE LUZ RANGER módulo de LED con tecnología TORUS, Cumplir con los querimientos de la SAE para uso policial y brinda 5 años de garantía sobre los módulos de leds SIRENA ELECTRÓNICA PARLANTE 100H SOUNDOFF SIGNAL </t>
  </si>
  <si>
    <t>RESPIRADOR LIFEV NIOSH N95 CON VALVULA</t>
  </si>
  <si>
    <t>HERRAMIENTA McLEOD ( RASTRILLO ) NACIONAL: formada por una hoja de acero de 25cm de ancho ,en la cual de un lado contiene seis dientes de 5cm de largo cada uno y en el lado opuesto la hoja posee filo.El largo del cabo es de 120cm.</t>
  </si>
  <si>
    <t>Monogafa con lente claro, ventilación indirecta y Antifog. ANSI Z87.1: Protección contra los rayos ultravioletas, ventilación indirecta, antiempañante, visión aerodinámica mejorando la eficacia de trabajo y la seguridad. Posee banda elástica ajustable. Cumple con los estándares de normativa ANSI de alto impacto. ANSIZ87.1-2003.</t>
  </si>
  <si>
    <t>DETECTOR MULTIGAS IBRID MX6 CON SENSOR PARA MEDICIÓN DEDIÓXIDO CARBONO (CO2) Y BATERÍA RECARGABLE pantalla a todo color Monitor multigas Recubrimiento protector duradero Registra hasta 6 emisiones de gas distintas simultáneamente 25 opciones de sensor La pantalla de LCD gráfica a colores visible con diferentes condiciones de iluminación Menús de navegación sencillos y fáciles de utilizar alarma de 95 dB Sensores reemplazables “Plug-and-Play” Botón de navegación de cinco opciones Puerto de comunicaciones por infrarrojos. Cargador Individual, adaptador de Calibración y Manual de Usuario</t>
  </si>
  <si>
    <t>TANQUE ARMADO TEMPORAL FAST TANK CAPACIDAD 1.000 LITROS: Tanques de almacenamiento temporal de fluidos (Lodos,aceites,agua,crudos,etc.). Son flexibles, portátiles y prácticos para cualquier operación de ensamble enterrenos difíciles.  fabricados con geomembrana de 800 micras de alta tenacidad,o. ESTRUCTURA: Parales fabricados con tubo cuadrado de coldroll cal 14de11/2” de diámetro y travesaños con tubo redondo de 1” coldroll, cal 16. Esta estructura es previamente cubierta con anticorrosivo luego pintada con pintura esmalte color gris para proteger-los de la oxidación y corrosión</t>
  </si>
  <si>
    <t>TANQUE PORTATIL COLAPSIBLE 1000 lt CAPACIDAD : Totalmente autosoportado *Bomba de pie *Vinílico de alta resistencia(PVC) *Todas las costuras soldadas Sin necesidad de inflar *4 asideros espaciados uniformemente alrededor del tanque *Bolsa de almacenamiento compacto incluido *Roscado instalado Capacidad de 1000 lt Vinilo de alta resistencia resistente a la rotura UV con 2 soldados costuras" de calor selladas, Letras especiales disponibles, Garantía de costuras en la tela por vida y Acoplamientos disponibles: NST, NPSH, Storz, Camy personalizados que indiquen conexiones macho o hembra disponibles.</t>
  </si>
  <si>
    <t xml:space="preserve">Tanque carrotanque en polietileno, de 3000 lts con accesorios </t>
  </si>
  <si>
    <t xml:space="preserve">Motobomba para control de incendios forestales portatil de 4 etapas, centrifuga. Motor: modelo Rotax 185 cm3. potencia maxima 7.46 KW (10 hp), motor de dos tiempos enfriado con aire, sistema de arranque: de rebobinado de cuerda de partida manual de respaldo. consumo 4.5 l/h. peso 25 kg. manguera de succion 2¨x10¨, valvula de pie con filtro, píton de combinación de 1.5¨, llave universal , cebador manual, juego de herramientas </t>
  </si>
  <si>
    <t>Manguera para control de incendios forestales staflo autohumectante. De (1.5¨x 100¨)</t>
  </si>
  <si>
    <t>motobomba de 3x3¨succion y salida de 3, altura minima de 30 m, caudal de 1250 l/min, tiempo autocebado  de 180 seg/4m y peso de menor de 70 kg. Motor : 11 hp/KM186F. Tipo de combustible diesel. Sistema de partida: manual, velocidad maxima: 3600 min (rpm). tipo de aceite: SAE 15W40 ó  20W50 diesel (lah): 65x48x60 cm</t>
  </si>
  <si>
    <t>motobomba de 2x2¨: alta presion , acople arpuido succion y salida de 3, altura minima de 25 m, caudal de 600 l/min, tiempo autocebado  de 80 seg/4m y peso de menor de 35 kg. Motor : 7.7 hp/KM170F. Tipo de combustible diesel. Sistema de partida: manual, velocidad maxima: 3600 min (rpm). tipo de aceite: SAE 15W40 ó  20W50 diesel (lah): 65x48x60 cm</t>
  </si>
  <si>
    <t xml:space="preserve">Motobomba  centrifuda de incendios forestales portatil tipo Mini Striker: Equipada con motor  4 tiempos GXH 50, y bomba Wildfire cen-trifuga de una etapa, Peso: 8,75 Kg, caudal maximo 98 gl/min, presion maxima 85 psi, entrada de succion de 1 1/2NPSH, una salida de descarge de 1 1/2 NPSH, </t>
  </si>
  <si>
    <t>Equipo de acercamiento: compuesto por chaqueta de bombeo (7.5 Oz nomex Ser osx 1000 stedair 3000), pantalon (7.5 Oz nomex seri osx 1000stedair 3000), casco bullard LTX (coraza unitaria interna), Pasamontaña (Nomex NFPA1971/2007), Guantes bombero firewear NFPAn y botas caucho work. fireme nomex 13¨NE 42 croydon, segun descripcion tecnica norma NFPA.</t>
  </si>
  <si>
    <t>Bomba de Espalda flexible: Equipo de extinción portátil para incendio forestal, bomba de espalda compuesta por un recipiente flexible de 5 Galones de capacidad constituido por una doble pared, la exterior con tela cordura 1000 dn.  funciona como estructura y la interior de polietileno que contiene el agua (esta última que permita ser reemplazada fácilmente (in- situ) en caso de roturas o pinchaduras).  accionamiento manual de doble efecto, con un alcance de 12 metros con chorro pleno y 3 metros con niebla..</t>
  </si>
  <si>
    <t>Batefuego con aleta de neopreno, con alma en lona unida a un bastador de acero y cabo de madera</t>
  </si>
  <si>
    <t>Planta electrica para uso emergencia/ liviano de 7 KVA, motor a gasolina tipo R420, arranque manual y electrico, generador de Voltaje 120/240 VAC/12 VDC, peso maximo 100 KG, autonomia 6.6 horas.</t>
  </si>
  <si>
    <r>
      <t>Drone</t>
    </r>
    <r>
      <rPr>
        <sz val="9"/>
        <rFont val="Arial"/>
        <family val="2"/>
      </rPr>
      <t> Phantom 2 - Cámara Gopro Hero 4 - Estabilizador Gimbal, incluye helice de repuesto</t>
    </r>
  </si>
  <si>
    <t>Arrendamiento anual estructura para instalar antena de radio, comunicación. Cerro Guática, municipio de Firavitoba</t>
  </si>
  <si>
    <t>Combustible DIESEL</t>
  </si>
  <si>
    <t>Menor Cuantía</t>
  </si>
  <si>
    <t>Gasolina</t>
  </si>
  <si>
    <t>Adquisiciópn de mercados</t>
  </si>
  <si>
    <t>Adquisicón de Kit de Aseo</t>
  </si>
  <si>
    <t>Adquisicón de Kit de Cocina</t>
  </si>
  <si>
    <t>Adquisicón de colchonetas</t>
  </si>
  <si>
    <t>Adquisicón de frazadas</t>
  </si>
  <si>
    <t xml:space="preserve">Tejas de Zinc No. 8 (L=2,40m). </t>
  </si>
  <si>
    <t>Mallas para gavion (malla eslavonada triple torcion cal 12 ó 11 ó 10)+iva 2x1x1</t>
  </si>
  <si>
    <t xml:space="preserve">Sistema de Alerta Temprana JERICO (INSTALADO) </t>
  </si>
  <si>
    <t xml:space="preserve">MODULO DE CONTROL </t>
  </si>
  <si>
    <t>KIT DE COMUNICACIONES INHALAMBRICAS</t>
  </si>
  <si>
    <t>PANEL SOLAR</t>
  </si>
  <si>
    <t>ADAPTADOR PARA MASTIL</t>
  </si>
  <si>
    <t xml:space="preserve">Sistema de Alerta Temprana (PAZ DE RIO) </t>
  </si>
  <si>
    <t xml:space="preserve">MODULO </t>
  </si>
  <si>
    <t>Obras de mitigacion del riesgo y rehabilitación  ((Incluye estudios, proyecto y ejecución de obras)</t>
  </si>
  <si>
    <t>Servicios profesionales con título de posgrado y más de tres años de experiencia profesional.</t>
  </si>
  <si>
    <t>Dirección Técnica y Dirección de Obras.</t>
  </si>
  <si>
    <t>Servicios profesionales con título de posgrado y menos de tres años de experiencia profesional.</t>
  </si>
  <si>
    <t>recursos propios</t>
  </si>
  <si>
    <t>Servicios profesionales con título de pregrado y más de tres años de experiencia profesional</t>
  </si>
  <si>
    <t>Servicios profesionales con título de pregrado y menos de tres años de experiencia profesional</t>
  </si>
  <si>
    <t>Personal maquinista temporal (Operadores de maquinaria).</t>
  </si>
  <si>
    <t>Servicios legales</t>
  </si>
  <si>
    <t>Combustible diesel</t>
  </si>
  <si>
    <t>Licitación publica</t>
  </si>
  <si>
    <t>Carretera o autopista o autopista de peaje
interestatal</t>
  </si>
  <si>
    <t>Software para oficinas</t>
  </si>
  <si>
    <t>Lentes y prismas</t>
  </si>
  <si>
    <t>Escáneres</t>
  </si>
  <si>
    <t>Impresoras de computador</t>
  </si>
  <si>
    <t>Construcción y/o mejoramiento y/o Rehabilitación de corredores viales departamentales.</t>
  </si>
  <si>
    <t>Licitación pública</t>
  </si>
  <si>
    <t>Recursos Propios, SGR y Gestión de Recursos</t>
  </si>
  <si>
    <t>Demarcación y señalización vial vertical y horizontal de carrteras Km.</t>
  </si>
  <si>
    <t>Servicio de construcción y reparación de
puentes. Ml.</t>
  </si>
  <si>
    <t>Intervención de 25 kilómetros de vías, desarrollados con materiales no convencionales para construcción y/o estructura y/o pavimentación</t>
  </si>
  <si>
    <t>Ejecución de obras para mitigar efectos del invierno en el departamento</t>
  </si>
  <si>
    <t>Implementación  y adecuación de la infraestructura de puertos</t>
  </si>
  <si>
    <t>Estudios, cálculos, diseños y licencias para la construcción de vías</t>
  </si>
  <si>
    <t>Estudios, cálculos, diseños y licencias para la construcción de puentes</t>
  </si>
  <si>
    <t>Apoyo en combustible para el mantenimiento de 1500 Km  viales del departamento</t>
  </si>
  <si>
    <t xml:space="preserve">Mantenimiento de 400 km viales  mediante la unidades de atención vial, Gobernación-municipios </t>
  </si>
  <si>
    <t>Prestación de Servicios para la Coordinación e implementacion de los programas y proyectos de direccion de Medio Ambiente Agua Potable y Saneamineto Basico de la secretaria de infraestructura pública de la gobernación de boyacá.</t>
  </si>
  <si>
    <t>Recursos propios</t>
  </si>
  <si>
    <t>Dirección de Medio ambiente, agua potable y saneamiento Básico.</t>
  </si>
  <si>
    <t>Prestacion de servicios de un profesional en derecho en la labor de apoyo a la asesoria juridica externa a los planes, programas, proyectos y actividades de la direccion de Medio Ambiente Agua Potable y Saneamineto Basico de la secretaria de infraestructura pública de la gobernación de boyacá.</t>
  </si>
  <si>
    <t xml:space="preserve">Prestacion de servicios de profesionales  ingeniero civil , ingenieros sanitarios , ingenieros forestales , ingeniero catastral, economistas, ingenieros industriales,ingenieros ambietales. ingenieros de recursos hidricos y gestion ambiental, para apoyo tecnico y administrativo para la ejecución de las labores de supervision de obras  relacionadas con el sector de agua potable y saneamiento basico de interventoría,  y apoyo a los proyectos a cargo de la secretaria de infraestructura publica gobernacion de boyaca </t>
  </si>
  <si>
    <t>Prestación de Servicios para apoyo del mantenimiento y mejoramiento de las instalaciones fisicas y paisajisticas del jardin botánico y técnico ambiental</t>
  </si>
  <si>
    <t>Prestación de Servicios para actividades de topografia y obras civiles en el desarrollo de proyectos del sector de agua potable y sanemiento  basico</t>
  </si>
  <si>
    <t>Prestación de Servicios para operación de vehiculos de transporte de personal a cargo de los proyectos de la direccion de medio ambiente agua potable y saneamiento basico</t>
  </si>
  <si>
    <t>Computadores de Escritorio</t>
  </si>
  <si>
    <t>portatil</t>
  </si>
  <si>
    <t>Cooperacion para la construccion de unidades sanitarias  rurales en el departamento de Boyaca</t>
  </si>
  <si>
    <t xml:space="preserve">Cooperacion para la construccion de Acueductos Rurales </t>
  </si>
  <si>
    <t xml:space="preserve">Cooperacion a proyectos ambientales </t>
  </si>
  <si>
    <t>adquisicion de equipo de topografia estacion electronica total</t>
  </si>
  <si>
    <t xml:space="preserve">Adquisicion de GPS Submetrico (SOFTWARE de Campo y Oficina) </t>
  </si>
  <si>
    <t>Adquisicion de Cámaras fotográficas  Digitales</t>
  </si>
  <si>
    <t xml:space="preserve">Adquisicion de video beam </t>
  </si>
  <si>
    <t>Compra de predios</t>
  </si>
  <si>
    <t>SGP</t>
  </si>
  <si>
    <t>Alquiler de vehículos</t>
  </si>
  <si>
    <t xml:space="preserve">Adquisicion de Scaner </t>
  </si>
  <si>
    <t>Viaje Tierra Negra</t>
  </si>
  <si>
    <t>Manguera 3/4 para riego de 200 mts</t>
  </si>
  <si>
    <t>Bultos de 15-15-15 nutrimon</t>
  </si>
  <si>
    <t xml:space="preserve">Bultos de 46-0-0 Úrea </t>
  </si>
  <si>
    <t>Galones de Glifosato (Round up)</t>
  </si>
  <si>
    <t>Galones de Tordon 480 Sc</t>
  </si>
  <si>
    <t>Benlate x 100 grs</t>
  </si>
  <si>
    <t>Gallinaza compostada</t>
  </si>
  <si>
    <t>Cascarilla de arroz</t>
  </si>
  <si>
    <t>Oxicloruro de cobre</t>
  </si>
  <si>
    <t>Humus de lombriz</t>
  </si>
  <si>
    <t>Furadan Litro</t>
  </si>
  <si>
    <t>Lannate x 135 grs</t>
  </si>
  <si>
    <t>Engeo</t>
  </si>
  <si>
    <t xml:space="preserve">Tottal </t>
  </si>
  <si>
    <t>Bolsas Forestales (6x12) calibre 2 Original</t>
  </si>
  <si>
    <t>Polisombra tipo 65% negra ancho de 4m x 100 m con superficie de 4 m2</t>
  </si>
  <si>
    <t xml:space="preserve">Bandejas forestales x 40 cavidades </t>
  </si>
  <si>
    <t>Regaderas con capacidad de 5 litros Imusa</t>
  </si>
  <si>
    <t>Bolsas para Basura negra</t>
  </si>
  <si>
    <t xml:space="preserve">Cuchillas para Guadañas </t>
  </si>
  <si>
    <t>Motobomba de 2" con todos los accesorios</t>
  </si>
  <si>
    <t>Cadenillas para motosierra (still-150)</t>
  </si>
  <si>
    <t>Discos cuadrados para motosierra (Still-150)</t>
  </si>
  <si>
    <t>Machetes de 3 canales Nº18</t>
  </si>
  <si>
    <t>Malla protectora para guadañar</t>
  </si>
  <si>
    <t>Escobas grandes o Escobones</t>
  </si>
  <si>
    <t>Rastrillos Metálicos</t>
  </si>
  <si>
    <t>Motosierra STIHL - 150</t>
  </si>
  <si>
    <t>Fumigadora de palanca (Alliada)</t>
  </si>
  <si>
    <t>Fumigadora de motor y varilla</t>
  </si>
  <si>
    <t>Guadaña STIHL-280</t>
  </si>
  <si>
    <t>Palas con empate</t>
  </si>
  <si>
    <t>Paladraga</t>
  </si>
  <si>
    <t>Azadon con empate</t>
  </si>
  <si>
    <t>Valdes por 10 Litros</t>
  </si>
  <si>
    <t>Guantes en cuero</t>
  </si>
  <si>
    <t>Cascos forestales</t>
  </si>
  <si>
    <t>Caretas para guadañar</t>
  </si>
  <si>
    <t>Mascarillas para fumigar</t>
  </si>
  <si>
    <t>Protectores auditivos de copa</t>
  </si>
  <si>
    <t>Petos</t>
  </si>
  <si>
    <t>Carro de dos llantas para Motobomba</t>
  </si>
  <si>
    <t>Trípode para riego</t>
  </si>
  <si>
    <t>Cañón sectorial para riego</t>
  </si>
  <si>
    <t>Tijeras grandes 16mm con mango plástico para uso general.</t>
  </si>
  <si>
    <t>Comité Departamental para la Gestión de riesgos de Desastres.</t>
  </si>
  <si>
    <t>PRESTACIÓN DE SERVICIOS DE UN (01) ARQUITECTO PARA LA COORDINACIÓN, AL SUBPROGRAMA UN TECHO DIGNO PARA MAS BOYACENSES Y A LOS PROYECTOS DE VIVIENDA URBANA  Y RURAL, GESTIONADOS POR EL DEPARTAMENTO Y /O ENTES NACIONALES</t>
  </si>
  <si>
    <t>DIRECCIÓN DE VIVIENDA</t>
  </si>
  <si>
    <t>PRESTACIÓN DE SERVICIOS DE UN (01) ARQUITECTO PARA LA COORDINACIÓN AL SUBPROGRAMA VIVIENDA DIGNA Y ESTABLE Y A LOS PROYECTOS DERIVADOS DE ESTE, GESTIONADOS POR EL DEPARTAMENTO ANTE LA NACIÓN</t>
  </si>
  <si>
    <t>PRESTACIÓN DE SERVICIOS DE UN (01) ARQUITECTO PARA LA COORDINACIÓN AL SUBPROGRAMA ESPACIOS SOCIALES Y/O CULTURALES PARA LAS COMUNIDADES Y LOS PROYECTOS DE EDIFICACIONES A CARGO DE LA SECRETARIA DE INFRAESTRUCTURA PÚBLICA DEL DEPARTAMENTO DE BOYACÁ.</t>
  </si>
  <si>
    <t xml:space="preserve"> CONTRATACIÓN  PARA LA PRESTACIÓN DE SERVICIOS DE UN PROFESIONAL EN DERECHO PARA EL ASESORAMIENTO JURÍDICO A LOS PROYECTOS DESARROLLADOS POR LA DIRECCIÓN DE VIVIENDA Y EDIFICACIONES DENTRO DEL PROGRAMA TECHOS DIGNOS PARA BOYACÁ</t>
  </si>
  <si>
    <t>PRESTACIÓN DE SERVICIOS DE UN PROFESIONAL ARQUITECTO Y/O INGENIERO CIVIL PARA APOYO TÉCNICO EN LA EJECUCIÓN Y SEGUIMIENTO EN EL DISEÑO, FORMULACIÓN Y EVALUACIÓN DE LOS PROYECTOS DERIVADOS DEL PROGRAMA TECHOS DIGNOS PARA BOYACÁ A CARGO DE LA DIRECCIÓN DE V</t>
  </si>
  <si>
    <t>PRESTACIÓN DE SERVICIOS DE UN PROFESIONAL ARQUITECTO Y/O INGENIERO CIVIL PARA APOYO TÉCNICO EN LA EJECUCIÓN Y SEGUIMIENTO EN EL DISEÑO, FORMULACIÓN Y EVALUACIÓN DE LOS PROYECTOS DERIVADOS DEL PROGRAMA TECHOS DIGNOS PARA BOYACÁ A CARGO DE LA DIRECCIÓN DE VIVIENDA</t>
  </si>
  <si>
    <t>PRESTACIÓN DE SERVICIOS DE UN (01) TÉCNICO DE ARQUITECTURA PARA APOYO TÉCNICO Y ADMINISTRATIVO EN LA PROMOCIÓN Y DIVULGACIÓN DE PLANES Y PROYECTOS E INFORMACIÓN ADELANTADOS POR LA DIRECCIÓN DE VIVIENDA Y EDIFICACIONES A CARGO DE LA SECRETARIA DE INFRAESTR</t>
  </si>
  <si>
    <t>CONTRATACIÓN DE UN (01) ARQUITECTO Y/O INGENIERO CIVIL PARA APOYO TÉCNICO EN LA EJECUCIÓN Y SEGUIMIENTO EN EL DISEÑO, FORMULACIÓN Y EVALUACIÓN DE LOS PROYECTOS DERIVADOS DEL PROGRAMA TECHOS DIGNOS PARA BOYACÁ A CARGO DE LA DIRECCIÓN DE VIVIENDA Y EDIFICAC</t>
  </si>
  <si>
    <t>CONTRATACIÓN DE UN (01) INGENIERO ELECTRICO PARA APOYO TÉCNICO EN LA EJECUCIÓN Y SEGUIMIENTO EN EL DISEÑO, FORMULACIÓN Y EVALUACIÓN DE LOS PROYECTOS DERIVADOS DEL PROGRAMA TECHOS DIGNOS PARA BOYACÁ A CARGO DE LA DIRECCIÓN DE VIVIENDA Y EDIFICAC</t>
  </si>
  <si>
    <t>PRESTACIÓN DE SERVICIOS DE UN (01) DIBUJANTE O DELINEANTE CON MANEJO DE PROGRAMAS SOFTWARE DE DISEÑOTÉCNICO PARA APOYO PARA LA DIRECCIÓN DE VIVIENDA Y EDIFICACIONES DE LA SECRETARIA DE INFRAESTRCUTURA PÚBLICA.</t>
  </si>
  <si>
    <t>PRESTACIÓN DE SERVICIOS DE UN (01) TÉCNICO DE APOYO PARA LA DIRECCIÓN DE VIVIENDA Y EDIFICACIONES DE LA SECRETARIA DE INFRAESTRCUTURA PÚBLICA.</t>
  </si>
  <si>
    <t>PRESTACIÓN DE SERVICIOS DE UN PROFESIONAL  DE APOYO EN LA CONSOLIDACIÓN DE LA BASE DE DATOS DEL SOFTWARE  DE VIVIENDA CON EL DILIGENCIAMIENTO DEL MISMO IMPLEMENTADO EN LA DIRECCIÓN DE VIVIENDA</t>
  </si>
  <si>
    <t>Computadores de Escritorio LICENCIADOS 5 UNIDADES</t>
  </si>
  <si>
    <t>1 meses</t>
  </si>
  <si>
    <t>SOFTWARE LICENCIADO AUTOCAD, Autodesk Infrastructure Design Suite Standard 2014 Commercial New Nlm</t>
  </si>
  <si>
    <t>Computador portatil DOS UNIDADES</t>
  </si>
  <si>
    <t>Asignación de Subsidios Complementarios para construcción de Vivienda Nueva</t>
  </si>
  <si>
    <t>Licitación Pública</t>
  </si>
  <si>
    <t xml:space="preserve">Asignación de Subsidios Complementarios para Mejoramiento de Vivienda </t>
  </si>
  <si>
    <t>Adquisicion de equipo de topografia estacion electronica total</t>
  </si>
  <si>
    <t>Adquisicion de GPS Submetrico (SOFTWARE de Campo y Oficina)  UNA UNIDAD</t>
  </si>
  <si>
    <t>Adquisicion de Cámaras fotográficas  Digitales 5 UNIDADES</t>
  </si>
  <si>
    <t>Adquisicion estación de escaner Kodak scam station 700 (Dos unidades)</t>
  </si>
  <si>
    <t>Adquisición de equipos de cómputo de última tecnología con diversas configuraciones, con el software requerido y debidamente licenciado para las diferentes áreas de la Gobernación de Boyacá.</t>
  </si>
  <si>
    <t>Recursos Propios Departamentales</t>
  </si>
  <si>
    <t>FREDY ALEXANDER SIACHOQUE HERRERA
DIRECTOR DE SISTEMAS
7420150 Ext: 2314
director.sistemas@boyaca.gov.co</t>
  </si>
  <si>
    <t>Adquisición de computador tipo portátil de última tecnología con diversas configuraciones, con el software requerido y debidamente licenciado, incluyendo dispositivo para seguridad y movilización, para las diferentes áreas de la Gobernación de Boyacá.</t>
  </si>
  <si>
    <t>Equipos de cómputo tipo Estación de Trabajo (Workstation) de nivel corporativo y/o empresarial, con especificaciones técnicas requeridas, incluyendo licenciamiento de Software.</t>
  </si>
  <si>
    <t>PROFESIONAL- SEGÚN PERFILES PRESENTADOS PROYECTO Y REQUERIMIENTOS DE Acompañamiento, seguimiento al MECI.</t>
  </si>
  <si>
    <t>PROFESIONAL ESPECIALIZADO- SEGÚN PERFILES PRESENTADOS PROYECTO Y REQUERIMIENTOS Fortalecimiento al equipo de auditores internos de calidad, asesoría en la implementación de la Norma NTC-GP 1000 y MECI 1000.</t>
  </si>
  <si>
    <t xml:space="preserve">PROFESIONAL- SEGÚN PERFILES PRESENTADOS PROYECTO Y REQUERIMIENTOS DE Apoyo en la documentación de los procesos del SIG </t>
  </si>
  <si>
    <t>PROFESIONAL- SEGÚN PERFILES PRESENTADOS PROYECTO Y REQUERIMIENTOS DE Administración, cargue y actualización del sistema a único de trámites y servicios SUIT 3.0 y ajuste a los acuerdos de servicio de los 22 procesos del SIG.</t>
  </si>
  <si>
    <t>PROFESIONAL ESPECIALIZADO- SEGÚN PERFILES PRESENTADOS PROYECTO Y REQUERIMIENTOS Apoyo en el seguimiento y acompañamiento en la actualización de los indicadores de gestión de los procesos de la Gobernación de Boyacá.</t>
  </si>
  <si>
    <t>Fortalecimiento de la Cultura organizacional frente al SIG-CALIDAD</t>
  </si>
  <si>
    <t>Visita de seguimiento del Sistema Integrado de Gestión de la Gobernación de Boyacá.</t>
  </si>
  <si>
    <t>Mantenimiento del administrador documental ISOLución.</t>
  </si>
  <si>
    <t>TINTAS Y TONER DEFINIDOS EN EL PROYECTO (HP LJ 9050dn, HP LJp4015X, RECARGABLES T6641,T6642,T6643,T6644,)</t>
  </si>
  <si>
    <t>Ingeniero en  Sistemas con especialización en Bases de Datos y experiencia relacionada. Se require para dar continuidad para el desarrollo y concentración de bases de datos estadisticas departamentales que alimentará la Infraestructura Regional y desarrollo del sistema de información de Boyacá.</t>
  </si>
  <si>
    <t>Profesional en Matematicas Estadística.Se requiere para la implementacion del plan estadisto del departamento de Boyaca .</t>
  </si>
  <si>
    <t xml:space="preserve">Ingeniero Geodesta/o Geógrafa y experiencia certificada. Se requiere para dar continuidad proyecto de limites Departamentales, estudios técnicos cartografico y apoyo a la construccion del modelo de ocupacion departamental. </t>
  </si>
  <si>
    <t xml:space="preserve">Apoyo tecnico para mantener en operación la plataforma tecnológica y de comunicaciones de la entidad, brindar soporte preventivo y correctivo de hardware y software. Brindar apoyo al desarrollo de aplicaciones Web y móviles para sistemas de información requeridos en las diferentes sectoriales. Implantación de protocolos de seguridad en los equipos de usuario, servidores y en la red aplicando medidas preventivas y correctivas oportunas. Apoyo a la puesta en práctica de políticas institucionales como Gobierno en línea (cero papel, racionalización de trámites, etc.), ley antitrámites, protección de información (habeas data). </t>
  </si>
  <si>
    <t xml:space="preserve">Apoyo en el mejoramiento y gestión de procesos relacionados con las necesidades de información de la Gobernación de Boyacá. Brindar apoyo al desarrollo de aplicaciones Web y móviles para sistemas de información requeridos en las diferentes sectoriales. Participar en la ejecución de procesos de mejoramiento y fortalecimiento de la infraestructura tecnológica de la entidad.  Apoyo a la puesta en práctica de políticas institucionales como Gobierno en línea (cero papel, racionalización de trámites, etc.), ley antitrámites, protección de información (habeas data). </t>
  </si>
  <si>
    <t xml:space="preserve">Desarrollo de actividades relacionadas con el área de las tecnologías de información y comunicaciones, manejo de base de datos, plataforma de servidores, sistema de comunicaciones locales, foráneos y otros trabajos relacionados con el sistema de información que actualmente posee y tiene en producción la Gobernación de Boyacá. Gestionar el análisis, desarrollo e implementación de aplicaciones Web y móviles para sistemas de información requeridos en las diferentes sectoriales.  Apoyo a la formulación y puesta en práctica de políticas institucionales como Gobierno en línea (cero papel, racionalización de trámites, etc.), ley antitrámites, protección de información (habeas data), Plan estratégico de TI, convenios, plan de seguridad de la información y uso de tecnologías verdes. </t>
  </si>
  <si>
    <t>Toner HP Color Laserget2600n- Q6000A Black/ Q6002A, Yellow Printcartridge/ Q6001A CyanPrintcartridge / Q6003A Magenta Printcartridge</t>
  </si>
  <si>
    <t>Toner CE27A HP Laser Jet 1536 DNF MFP</t>
  </si>
  <si>
    <t>Capacitaciónes departamentales en ordenamiento territorial / capacitacion sobre la herramienta SISBEN 3/ Socializacion de limietes. / Capacitacion en herramientas del SIG / socializacion del SIG</t>
  </si>
  <si>
    <t>Elementos de consumo</t>
  </si>
  <si>
    <t>Mantenimiento y soporte de hardware de
computador, para la repotenciacion del Servidor del SIGTER</t>
  </si>
  <si>
    <t>Mantenimiento de sistemas de almacenamiento
de discos,  para la repotenciacion del Servidor del SIGTER</t>
  </si>
  <si>
    <t xml:space="preserve">Actualizaciones o parches de software SPSS V22, para el programa de SISBEN departamental </t>
  </si>
  <si>
    <t xml:space="preserve">2 meses </t>
  </si>
  <si>
    <t>Computador  de escritorio segun especificaciones expresas en el  Proyecto</t>
  </si>
  <si>
    <t>4 meses</t>
  </si>
  <si>
    <t>Impresora segun especificaciones expresas en el  Proyecto</t>
  </si>
  <si>
    <t>Video-Beam</t>
  </si>
  <si>
    <t>5 meses</t>
  </si>
  <si>
    <t>Capacitación candidatos a corporaciones públicas  (Global)</t>
  </si>
  <si>
    <t>Fortalecimiento de la Secretaría de Minas para cumplir las funciones de Planeación y Fomento Minero-Energético de Boyacá</t>
  </si>
  <si>
    <t>Mario Orlando Niño Avendaño
Secretario de Minas y Energia</t>
  </si>
  <si>
    <t>Asesoría y Asistencia Técnica a 100 Títulos Mineros en el Departamento de Boyacá</t>
  </si>
  <si>
    <t>6 Meses</t>
  </si>
  <si>
    <t xml:space="preserve"> Apoyo para la Competitividad y Emprenderismo del Sector Minero en el Departamento de Boyacá</t>
  </si>
  <si>
    <t>Elaboración del Plan de Energización Rural Sostenible para el Departamento de Boyacá</t>
  </si>
  <si>
    <t>Proyecto Ampliación Cobertura Gas Natural para Municipios faltantes del Departamento de Boyacá</t>
  </si>
  <si>
    <t xml:space="preserve">Proyecto Promoción y Producción Energias Alternativas </t>
  </si>
  <si>
    <t>8 Meses</t>
  </si>
  <si>
    <t>Servicios Temporales de Recursos Humanos</t>
  </si>
  <si>
    <t>Jairo Hernando Chillan 
Asesor.     Tel 7404734</t>
  </si>
  <si>
    <t>Servicios de Formación Profesional en ejecución de la ley</t>
  </si>
  <si>
    <t>Profesionales Especializados dos</t>
  </si>
  <si>
    <t>Stella Mesa Cepeda
Diretora Servicios Administrativos</t>
  </si>
  <si>
    <t>Profesionales  en Derecho Especializado Dos</t>
  </si>
  <si>
    <t xml:space="preserve">Profesional Especializado en Finanzas </t>
  </si>
  <si>
    <t xml:space="preserve">Profesionales  Universitarios en derecho, Cinco </t>
  </si>
  <si>
    <t>Departamento-Municipio</t>
  </si>
  <si>
    <t>MEJORAMIENTO DE LA INFRAESTRUCTURA FISICA DE LA I.E JOSE SANTOS GUTIERREZ DEL MUNICIPIO DEL COCUY EN EL DEPARTAMENTO DE BOYACÁ</t>
  </si>
  <si>
    <t>Regalias Regionales</t>
  </si>
  <si>
    <t>CONSTRUCCIÓN CUBIERTA CAMPO DEPORTIVO I.E MARCO AURELIOBERNAL SEDE ESCUELA HIPAQUIRA DEL MUNICIPIO DE GARAGOA</t>
  </si>
  <si>
    <t>CONSTRUCCIÓN AULA MULTIPLE Y BIBLIOTECA EN LA SEDE PRINCIPAL DE LA I.E TÉCNICA SANTA CRUZ DE MOTAVITA DEL MUNICIPIO DE MOTAVITA DEPARTAMENTO DE BOYACÁ</t>
  </si>
  <si>
    <t>9 meses</t>
  </si>
  <si>
    <t>CONSTRUCCIÓN DE 2 AULAS EN LA SEDE PRINCIPAL SOTE PANELAS, DEL MUNICIPIO DE MOTAVITA</t>
  </si>
  <si>
    <t>CONSTRUCCIÓN DE 3 CAMPOS DEPORTIVOS EN LAS SEDES PRINCIPLAES DE LAS I.E PANTANO LARGO, NAGUATA Y GUAYABAL DEL MUNICIPIO DE RAMIRIQUI, DEPARTAMENTO DE BOYACÁ.</t>
  </si>
  <si>
    <t>CONSTRUCCÓN CUBIERTA CANCHA MÚLTIPLE COLEGIO TÉCNICO AGRICOLA COMEZA HOYADA DEL MUNICIPIO DE SOCOTÁ DEPARTAMENTO DE BOYACÁ</t>
  </si>
  <si>
    <t>CONSTRUCCIÓN DE LA SEDE KENNEDY DE LA I.E TÉCNICA NACIONAL DE NOBSA DEL MUNICIPIO DE NOBSA DEPARTAMENTO DE BOYACÁ</t>
  </si>
  <si>
    <t xml:space="preserve">Regalias </t>
  </si>
  <si>
    <t>CONSTRUCCIÓN DEL AULA MULTIFUNCIONAL EN LA I.E EL ROSARIO SEDE LA PRADERA MUNICIPIO DE PAIPA</t>
  </si>
  <si>
    <t>CONSTRUCCIÓN DE 3 BLOQUES ESCOLARES EN LA SEDE PRINCIPAL DE LA I.E SAN LUIS, MUNICIPIO DE GARAGOA</t>
  </si>
  <si>
    <t>MEN-Regalias regionales</t>
  </si>
  <si>
    <t>ADICIONAL AL CONTRATO TERMINACIÓN BIBLIOTECA-SALA DE INFORMATICA Y OBRAS COMPLEMENTARIAS EN LA I.E SANTA RITA DE CASIA, MUNICIPIO DE BETEITIVA DEPARTAMENTO DE BOYACÁ</t>
  </si>
  <si>
    <t>CONSTRUCCION DE CUBIERTA Y OBRAS COMPLEMENTARIAS DE LA ESCUELA NORMAL SUPERIOR PRINCIPAL NUESTRA SEÑORA DEL ROSARIO</t>
  </si>
  <si>
    <t>MEN-Departamento</t>
  </si>
  <si>
    <t xml:space="preserve"> CONSTRUCCION PRIMERA ETAPA SEDE PRINCIPAL I.E TECNICA AGROPECUARIA SAN RAFAEL</t>
  </si>
  <si>
    <t>CONSTRUCCION DE UN BLOQUE DE AULAS Y LABORATORIOS EN LA I.E GUILLERMO MOJICA MÁRQUEZ</t>
  </si>
  <si>
    <t>"MEJORAMIENTO DE LA INFRAESTRUCTURA TECNOLOGICA Y DE COMUNICACIONES DE LA SECRETARIA DE EDUCACION DE BOYACA"</t>
  </si>
  <si>
    <t xml:space="preserve">"APOYO PARA MEJORAR LA CALIDAD DE LA EDUCACIÓN INICIAL EN LAS I.E. EN EL NIVEL DE PREESCOLAR Y EN LOS CDIT DE MUNICIPIOS NO CERTIFICADOS DE BOYACÁ" AÑO 2016 FASE II.
</t>
  </si>
  <si>
    <t>Auxiliar administrativo, para mantenimiento  de la Infraestructura de la entidad, tres</t>
  </si>
  <si>
    <t>Auxiliar administrativo, electricista y manejo de redes eléctricas, uno (1).</t>
  </si>
  <si>
    <t>Conductor de vehiculo tipo bus</t>
  </si>
  <si>
    <t>Adquisición de muebles, enseres  y equipos de oficina para la Gobernación de Boyacá</t>
  </si>
  <si>
    <t>Adquisición de equipos de cómputo, tipo escritorio, portátiles, equipos de impresión, de escaneo y sistema de información y comunicaciones, para fortalecimiento de las actividades de la Gobernación de Boyacá.</t>
  </si>
  <si>
    <t>Mantenimiento de la infraestructura electrónica y de seguridad industrial,de las instalaciones de las diferentes sedes de la Gobernación de Boyacá.</t>
  </si>
  <si>
    <t>Mantenimiento de las instalaciones hidráulicas y sistemas de agua internos de las diferentes instalaciones de la Gobernación de Boyacá.</t>
  </si>
  <si>
    <t>Mantenimiento y Adecuación oficinas de la Bodega del Almacén.</t>
  </si>
  <si>
    <t>Pago de arrendamientos</t>
  </si>
  <si>
    <t>Procedimiento de enajenación de bienes,  a través de la entidad competente para realizar este tipo de eventos.</t>
  </si>
  <si>
    <t>"IMPLEMENTACIÓN DE LA GESTIÓN INTEGRAL  DE RESIDUOS ESPECIALES Y PELIGROSOS  EN LAS 254 INSTITUCIONES EDUCATIVAS DE MUNICIPIOS NO CERTIFICADOS DEL DEPARTAMENTO DE BOYACÁ".</t>
  </si>
  <si>
    <t>10 Meses</t>
  </si>
  <si>
    <t>Sistema General de Participaciones</t>
  </si>
  <si>
    <t>"DESARROLLO DE LAS POLITICAS ESTABLECIDAS EN EL ESTUDIO DEL OBSERVATORIO DE DROGAS DEPARTAMENTAL"</t>
  </si>
  <si>
    <t>"FORTALECIMIENTO DE LA CONVIVENCIA, LOS VALORES DEMOCRÁTICOS Y LOS DERECHOS HUMANOS EN INSTITUCIONES EDUCATIVAS COMO MOTOR DEL DESARROLLO Y LA RECONCILIACIÓN COMUNITARIA DEPARTAMENTO DE BOYACÁ"</t>
  </si>
  <si>
    <t>ASISTENCIA Y ACOMPAÑAMIENTO PARA PROMOVER EL BIENESTAR Y CONVIVENCIA ESCOLAR EN 177 INSTITUCIONES EDUCATIVAS OFICIALES EN MUNICIPIOS NO CERTIFICADOS DE BOYACÁ</t>
  </si>
  <si>
    <t>"IDENTIFICACIÓN DEL TERRITORIO Y SU HISTORIA POR PARTE DE LOS ESTUDIANTES E INSTITUCIONES EDUCATIVAS DE LOS MUNICIPIOS NO CERTIFICADOS BOYACÁ, CENTRO ORIENTE."</t>
  </si>
  <si>
    <t>"APOYO A EJES TEMÁTICOS TRANSVERSALES: ECONOMÍA FINANCIERA, Y SEGURIDAD VIAL"</t>
  </si>
  <si>
    <t>"MEJORAMIENTO DE AMBIENTES ESCOLARES EN I.E. OFICIALES DE MUNICIPIOS NO CERTIFICADOS DEL DEPARTAMENTO DE BOYACÁ II ETAPA".</t>
  </si>
  <si>
    <t>REALIZACIÓN DE PRUEBAS SABER AÑO 2016</t>
  </si>
  <si>
    <t>FORMATO</t>
  </si>
  <si>
    <t>VERSIÓN: 0</t>
  </si>
  <si>
    <t>CÓDIGO: SA - P25 - F01</t>
  </si>
  <si>
    <t>REGISTRO PLAN  DE ADQUISICIONES DEL DEPARTAMENTO DE BOYACA</t>
  </si>
  <si>
    <t>FECHA: 22/Enero /2014</t>
  </si>
  <si>
    <t>Dirección</t>
  </si>
  <si>
    <t>Teléfono</t>
  </si>
  <si>
    <t>098 7420150</t>
  </si>
  <si>
    <t>Página web</t>
  </si>
  <si>
    <t>www.boyaca.gov.co</t>
  </si>
  <si>
    <t xml:space="preserve">Misión
</t>
  </si>
  <si>
    <t xml:space="preserve">
MISIÓN: Nuestro compromiso es brindar un servicio público de calidad, con la implementación de sólidas bases de desarrollo sostenible, humano y ambiental, mediante procesos de participación, liderazgo público y gestión estratégica; apropiación de valores y articulación de políticas, tendientes a mejorar las condiciones de vida de la población. VISIÓN:  En el año 2020 Boyacá será una región prospera y competitiva, gracias a la generación de cadenas de valor basadas en la ciencia, la tecnología y la innovación, el aprovechamiento estratégico de su posición geográfica, su diversidad de climas, culturas, su enorme potencial turístico, minero y agrícola; su infraestructura y conectividad, así como su profunda responsabilidad social y la conservación del medio ambiente que brinda a su ciudadanos oportunidades de desarrollo social y económico en condiciones de sostenibilidad, equidad y seguridad.</t>
  </si>
  <si>
    <t>OBJETIVO DEL PLAN: 
El principal objetivo del Plan Anual de Adquisiciones es permitir que la Gobernación de Boyacá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</si>
  <si>
    <t>NATURALEZA DEL PLAN: 
El Plan Anual de Adquisiciones (PAA) es un documento de naturaleza infornativa y las adquisiciones incluídas entro del mismo pueden ser canceladas, revisadas o modificadas. Esta información no representa compromiso u obligación alguna por parte de la Gobernación de Boyacá ni la compromete a adquirir los bienes, obras o servicios en él señalados.</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</si>
  <si>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</si>
  <si>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</si>
  <si>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</si>
  <si>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</si>
  <si>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</si>
  <si>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</si>
  <si>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</si>
  <si>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</si>
  <si>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</si>
  <si>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</si>
  <si>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 xml:space="preserve">Fuente de 
los recursos
</t>
  </si>
  <si>
    <t>Valor total 
estimado</t>
  </si>
  <si>
    <t>Valor estimado 
en la vigencia actual</t>
  </si>
  <si>
    <t>¿Se requieren 
vigencias futuras?</t>
  </si>
  <si>
    <t>Estado de 
solicitud de 
vigencias futuras</t>
  </si>
  <si>
    <t xml:space="preserve">Datos de contacto
 del responsable
</t>
  </si>
  <si>
    <t>Papel para impresora o fotocopiadora (carta/oficio)</t>
  </si>
  <si>
    <t>8 meses</t>
  </si>
  <si>
    <t>Subasta inversa</t>
  </si>
  <si>
    <t>Recursos Propios</t>
  </si>
  <si>
    <t>No</t>
  </si>
  <si>
    <t>N.A.</t>
  </si>
  <si>
    <t>Raul Alonso Tarazona
Director Financiero y Fiscal.</t>
  </si>
  <si>
    <t>Papel para fax</t>
  </si>
  <si>
    <t>Cuadernillo blanco tamaño carta, caratula propalcote 240 grs</t>
  </si>
  <si>
    <t>Papeles cartulina-1/8 por 10 unidades</t>
  </si>
  <si>
    <t>Papel libretas o libros de mensajes telefó</t>
  </si>
  <si>
    <t>Papel de notas autoadhesivas</t>
  </si>
  <si>
    <t>Papel cuadernillos o formularios de exámenes</t>
  </si>
  <si>
    <t>Formatos o libros de correspondencia</t>
  </si>
  <si>
    <t>Bolsas plásticas paquete por 100</t>
  </si>
  <si>
    <t>Grapadora neumática industrial</t>
  </si>
  <si>
    <t>Escaleras de acero</t>
  </si>
  <si>
    <t>Banda de caucho</t>
  </si>
  <si>
    <t>Cabuya-en fibra mediana por 200 m</t>
  </si>
  <si>
    <t>Chinches</t>
  </si>
  <si>
    <t>Gancho (grapadora industrial)</t>
  </si>
  <si>
    <t>Cinta de enmascarar</t>
  </si>
  <si>
    <t>Cinta transparente</t>
  </si>
  <si>
    <t>Cinta para empaquetar</t>
  </si>
  <si>
    <t>Pegamentos (colbon)</t>
  </si>
  <si>
    <t>Linternas</t>
  </si>
  <si>
    <t>Reglas</t>
  </si>
  <si>
    <t>Máscaras quirúrgicas o de aislamiento parapersonal médico</t>
  </si>
  <si>
    <t>Guantes de Cirugia</t>
  </si>
  <si>
    <t>Telefono fijo Ref. KX-T7730 - Panasonic</t>
  </si>
  <si>
    <t>Unidades de disco duro - Disco duro 160 gb - hitachi</t>
  </si>
  <si>
    <t>Disco compacto cd de lectura y escritura</t>
  </si>
  <si>
    <t>Estuches para discos compactos</t>
  </si>
  <si>
    <t>Computadores de escritorio</t>
  </si>
  <si>
    <t>Computadores personales</t>
  </si>
  <si>
    <t xml:space="preserve">Escáneres </t>
  </si>
  <si>
    <t>Impresoras láser</t>
  </si>
  <si>
    <t>Hardware de subsistemas multimedia de protocolo de internet IP</t>
  </si>
  <si>
    <t>Cinta impresión calculadora y/o sumadora</t>
  </si>
  <si>
    <t>Máquinas para fechar o numerar</t>
  </si>
  <si>
    <t>Toner para impresoras o fax</t>
  </si>
  <si>
    <t xml:space="preserve">Cartuchos  de tinta </t>
  </si>
  <si>
    <t>Cinta de impresora</t>
  </si>
  <si>
    <t>Cajas u organizadores de almacenamiento de archivos</t>
  </si>
  <si>
    <t>Sobres de manila</t>
  </si>
  <si>
    <t xml:space="preserve">Estampillas para el control del transporte de productos generadores del impuesto al consumo y/o participación  económica de monopolio de licores y su trazabilidad en el departamento de Boyacá </t>
  </si>
  <si>
    <t>12 meses</t>
  </si>
  <si>
    <t>Directa</t>
  </si>
  <si>
    <t>Cortadoras de papel o repuestos( Bisturi mango plastico grande)</t>
  </si>
  <si>
    <t>Removedores de grapas (saca ganchos)</t>
  </si>
  <si>
    <t>Grapadoras</t>
  </si>
  <si>
    <t>Tijeras</t>
  </si>
  <si>
    <t>Tajalápices eléctricos</t>
  </si>
  <si>
    <t>Bolígrafos</t>
  </si>
  <si>
    <t>Lápices mecánicos</t>
  </si>
  <si>
    <t>Lápices de madera</t>
  </si>
  <si>
    <t>Lápices de colores</t>
  </si>
  <si>
    <t xml:space="preserve">Marcadores </t>
  </si>
  <si>
    <t>Resaltadores</t>
  </si>
  <si>
    <t>Borradores</t>
  </si>
  <si>
    <t>Esferos de corrección</t>
  </si>
  <si>
    <t>Mina portaminas  0.5 mm hb</t>
  </si>
  <si>
    <t>Almohadillas de tinta o estampillas</t>
  </si>
  <si>
    <t xml:space="preserve">Carpetas </t>
  </si>
  <si>
    <t>Folders  (AZ oficio)</t>
  </si>
  <si>
    <t>Porta acetato tamaño carta</t>
  </si>
  <si>
    <t>Sujetador de documentos (gancho mariposa)</t>
  </si>
  <si>
    <t>Folders de colgar o accesorios</t>
  </si>
  <si>
    <t>Folder colgante agripa</t>
  </si>
  <si>
    <t>Clips para papel</t>
  </si>
  <si>
    <t xml:space="preserve">Grapas </t>
  </si>
  <si>
    <t>Máquina perforadora Industrial</t>
  </si>
  <si>
    <t>Proyectores de video</t>
  </si>
  <si>
    <t>Aplicadores o cepillos de huellas dactilares</t>
  </si>
  <si>
    <t>Tinta de huellas dactilares</t>
  </si>
  <si>
    <t>Huelleros</t>
  </si>
  <si>
    <t>Camisas o blusas para mujer (bata )</t>
  </si>
  <si>
    <t>Reloj  electrónico (reloj radicador)</t>
  </si>
  <si>
    <t>Cajoneras o estanterías</t>
  </si>
  <si>
    <t>Gabinetes de archivo o accesorios</t>
  </si>
  <si>
    <t>Escritorios</t>
  </si>
  <si>
    <t>Sillas para grupos de trabajo</t>
  </si>
  <si>
    <t>Tiquetas de Seguridad  para los formularios  pago de liquidación  de los impuesto de registro y vehículos</t>
  </si>
  <si>
    <t>4  meses</t>
  </si>
  <si>
    <t>Menor cuantía</t>
  </si>
  <si>
    <t xml:space="preserve">Sellos </t>
  </si>
  <si>
    <t>Barras de pegante libres de ácido</t>
  </si>
  <si>
    <t>Libros de actas y contabilidad</t>
  </si>
  <si>
    <t>Marcadores para caligrafia-Micropunta Profesional</t>
  </si>
  <si>
    <t>Servicios de mantenimiento y reparación de infraestructura</t>
  </si>
  <si>
    <t>3 meses</t>
  </si>
  <si>
    <t>Servicios de renovación y reparación de edificios comerciales y de oficinas</t>
  </si>
  <si>
    <t>11 meses</t>
  </si>
  <si>
    <t>Selección abreviada</t>
  </si>
  <si>
    <t>Servicio de mantenimiento y reparación de equipos eléctricos</t>
  </si>
  <si>
    <t>Minima Cuantía</t>
  </si>
  <si>
    <t>Programas de reconocimiento de servicios - profesional  título de pregrado con  más  de 3 años de experiencia  diferentes áreas apoyo vehículos y consumo</t>
  </si>
  <si>
    <t>Contratación Directa</t>
  </si>
  <si>
    <t>Servicio de evaluación de puestos de trabajo - profesional  título de pregrado con  menos  de 3 años de experiencia  diferentes áreas apoyo vehículos y consumo</t>
  </si>
  <si>
    <t xml:space="preserve">Necesidades de dotación de personal jurídico temporal - profesional  título de posgrado y más de 3 años de experiencia  en impuestos </t>
  </si>
  <si>
    <t xml:space="preserve">Servicios temporales de recursos humanos - profesional  título de posgrado y menos  de 3 años de experiencia en impuestos </t>
  </si>
  <si>
    <t>Servicios de contratación de personal (Asesoría)</t>
  </si>
  <si>
    <t>Servicios de contratación de personal (Posgrado y más de 3 años de experiencia)</t>
  </si>
  <si>
    <t>Servicios de contratación de personal (Pregrado y más de 3 años de experiencia)</t>
  </si>
  <si>
    <t>Servicios de contratación de personal (Pregrado y menos de 3 años de experiencia)</t>
  </si>
  <si>
    <t>Servicios de contratación de personal (Técnico y más de 3 años de experiencia)</t>
  </si>
  <si>
    <t>Servicios de contratación de personal (Auxiliar)</t>
  </si>
  <si>
    <t>Servicios de contratación de personal - auxiliares  para en el manejo y continuidad del sistema de rentas departamentales</t>
  </si>
  <si>
    <t>Servicios de contratación de personal - Profesional en Administracion, Economía o Contaduría, con más de 3 años de experiencia profesional .</t>
  </si>
  <si>
    <t>Servicios de contratación de personal - Profesional en Ciencias Juridicas, con más de 3 años de experiencia profesional.</t>
  </si>
  <si>
    <t>Servicios de contratación de personal - título de técnico y más de 3 años de experiencia en el manejo y continuidad del sistema de rentas departamentales</t>
  </si>
  <si>
    <t>Servicios de contratación de personal - título de técnico y más de 3 años de experiencia</t>
  </si>
  <si>
    <t>Servicios de contratación de personal - título de técnico y menos de 3 años de experiencia en el manejo y continuidad del sistema de rentas departamentales</t>
  </si>
  <si>
    <t>Servicios de contratación de personal (Auxiliar Administrativo)</t>
  </si>
  <si>
    <t>Servicios de contratación de personal (Profesional Especializado)</t>
  </si>
  <si>
    <t>Servicios de contratación de personal (Profesional Universitario)</t>
  </si>
  <si>
    <t>Servicios de contratación de personal (Profesional)</t>
  </si>
  <si>
    <t>Servicios de contratación de personal (Técnico)</t>
  </si>
  <si>
    <t>Servicios de contratación de personal( Tecnico judicial)</t>
  </si>
  <si>
    <t>12  meses</t>
  </si>
  <si>
    <t>Técnicos judiciales o auxiliares con conocimientos judiciales y menos de 3 años de experiencia</t>
  </si>
  <si>
    <t>Servicios de contratación de Personal Auxiliar de Archivo con mas de 3 años de experiencia.</t>
  </si>
  <si>
    <t>Servicios de contratación de Personal Profesional  con especializacion y mas de 3 años de experiencia profesional</t>
  </si>
  <si>
    <t>Servicios de contratación de Personal Técnico  con mas de 3 años de experiencia</t>
  </si>
  <si>
    <t>Servicios de contratación de Personal Profesional  con especializacion y menos de 3 años de experiencia profesional</t>
  </si>
  <si>
    <t>Servicios de contratación de Personal Profesional con mas de 3 años de experiencia profesional</t>
  </si>
  <si>
    <t>Servicios de contratación de Personal Profesional con menos de 3 años de experiencia profesional</t>
  </si>
  <si>
    <t>Desarrolladores de software de tecnologías de la información permanente.</t>
  </si>
  <si>
    <t>Proveedores de servicio de internet (psi)</t>
  </si>
  <si>
    <t>Mantenimiento y soporte de software</t>
  </si>
  <si>
    <t>Adquisición de  software para realizar  las interfaces  de los impuestos  de  vehículos  y registros  con el programa pct.  de tesorería</t>
  </si>
  <si>
    <t>3  meses</t>
  </si>
  <si>
    <t>Contrato  para la adquisición de  servicios de comunicaciones basados en el internet para la consolidación de canales satelitales para los diferentes puntos de liquidación de los impuestos de registro y vehículos automotores.</t>
  </si>
  <si>
    <t>Capacitación administrativa</t>
  </si>
  <si>
    <t>Selección Minima Cuantia</t>
  </si>
  <si>
    <t xml:space="preserve">
43201809</t>
  </si>
  <si>
    <t>Disco compacto cd de lectura y escritura con estuche</t>
  </si>
  <si>
    <t>Memoria usb 4gb</t>
  </si>
  <si>
    <t>Escaner de alta Densidad (2)</t>
  </si>
  <si>
    <t>2 meses</t>
  </si>
  <si>
    <t>Propios</t>
  </si>
  <si>
    <t>Nixón Javier Sierra M..Secretario de Participacion y Democracia 
direccion.paticipacion@boyaca.gov.co</t>
  </si>
  <si>
    <t>Computadores de Ecritorio (5)</t>
  </si>
  <si>
    <t>Computador Portatil (2)</t>
  </si>
  <si>
    <t xml:space="preserve">Impresora LaserUNA (1) </t>
  </si>
  <si>
    <t>Camara Fotografica Digital</t>
  </si>
  <si>
    <t xml:space="preserve">Video Camara (1) </t>
  </si>
  <si>
    <t>Videobeam (1)</t>
  </si>
  <si>
    <t>Telefono Fijo (2)</t>
  </si>
  <si>
    <t>Calentador de café uso comercial /1)</t>
  </si>
  <si>
    <t>Guillotina para cortar papel (1)</t>
  </si>
  <si>
    <t xml:space="preserve">Archivadores metálicos tipo estantes con entrepaños y puertas. (10). </t>
  </si>
  <si>
    <t>Cajas para archivo</t>
  </si>
  <si>
    <t>Carpetas tipo sobre para archivos de Gestión.  (5000)</t>
  </si>
  <si>
    <t>Carpetas Celuguia plastificadas opcional doble tapa. Paquete x 100</t>
  </si>
  <si>
    <t xml:space="preserve">Ganchos Plasticos  (2000) </t>
  </si>
  <si>
    <t xml:space="preserve">Ganchos para cocedora (20 cajas) </t>
  </si>
  <si>
    <t>Ganchos clips  (6 cajas)</t>
  </si>
  <si>
    <t xml:space="preserve">Ganchos Mariposa  (3 Cajas) </t>
  </si>
  <si>
    <t>Libros radicadores (seis)</t>
  </si>
  <si>
    <t xml:space="preserve">Marcador permanente </t>
  </si>
  <si>
    <t>Lapiz Negro No. 2</t>
  </si>
  <si>
    <t>Boligrafos negros</t>
  </si>
  <si>
    <t>Borradores de Nata</t>
  </si>
  <si>
    <t>Sobres de Manila</t>
  </si>
  <si>
    <t>Notas adhesivas Pos-it</t>
  </si>
  <si>
    <t>Resmas papel Carta y oficio</t>
  </si>
  <si>
    <t>Resmas papel Membreteado</t>
  </si>
  <si>
    <t>Libretas de 1/4 oficio cuadriculado</t>
  </si>
  <si>
    <t>Perfordoras</t>
  </si>
  <si>
    <t>Cosedoras</t>
  </si>
  <si>
    <t>Cosedora Industrial</t>
  </si>
  <si>
    <t>Sacaganchos</t>
  </si>
  <si>
    <t xml:space="preserve">Cortapapel (Bisturi) </t>
  </si>
  <si>
    <t>Tajalapiz eléctrico</t>
  </si>
  <si>
    <t>Tapabocas (Cajas)</t>
  </si>
  <si>
    <t>Guantes de latex (cajas)</t>
  </si>
  <si>
    <t>CDs con sobre</t>
  </si>
  <si>
    <t>Colbon grande</t>
  </si>
  <si>
    <t>Pegante en Barra</t>
  </si>
  <si>
    <t>Tinta para sellos</t>
  </si>
  <si>
    <t>Almohadillas</t>
  </si>
  <si>
    <t>Fechadores</t>
  </si>
  <si>
    <t>Cinta ancha o para empaquetar</t>
  </si>
  <si>
    <t xml:space="preserve">Cinta pegante </t>
  </si>
  <si>
    <t xml:space="preserve">Tonner para impresora </t>
  </si>
  <si>
    <t>Correctores</t>
  </si>
  <si>
    <t>Pilas para grabadora</t>
  </si>
  <si>
    <t>Codigos Legales varios temas (libros Técnicos)</t>
  </si>
  <si>
    <t>Ingeniero de Sistemas (1)</t>
  </si>
  <si>
    <t xml:space="preserve">12 meses </t>
  </si>
  <si>
    <t>Contratacion Directa</t>
  </si>
  <si>
    <t>Técnicos en Sistemas (3)</t>
  </si>
  <si>
    <t>Técnicos en Archivistica (3)</t>
  </si>
  <si>
    <t xml:space="preserve">Servicios temporales de recursos humanos -  Comunicador Social </t>
  </si>
  <si>
    <t xml:space="preserve">11 meses </t>
  </si>
  <si>
    <t xml:space="preserve">Propios </t>
  </si>
  <si>
    <t>casa.boyaca@boyaca.gov.co</t>
  </si>
  <si>
    <t>Cámaras grabadoras o video cámaras digitales</t>
  </si>
  <si>
    <t xml:space="preserve">Cámaras digitales - Fotográfica </t>
  </si>
  <si>
    <t>Obturadores de aire acondicionado</t>
  </si>
  <si>
    <t>Sistemas de audio conferencias</t>
  </si>
  <si>
    <t>Proyectores de video -  Video Bean</t>
  </si>
  <si>
    <t>Neveras para uso doméstico</t>
  </si>
  <si>
    <t>Televisores</t>
  </si>
  <si>
    <t>Vitrinas</t>
  </si>
  <si>
    <t>Reuniones y eventos</t>
  </si>
  <si>
    <t>Almohadilla para sellos de estampación de caucho</t>
  </si>
  <si>
    <t>Cabuya</t>
  </si>
  <si>
    <t>Carpetas - Tamaño oficio y carta</t>
  </si>
  <si>
    <t>Cortadoras de papel o repuestos</t>
  </si>
  <si>
    <t>Escaleras</t>
  </si>
  <si>
    <t>Estilógrafos desechables</t>
  </si>
  <si>
    <t>Guantes de cirugía</t>
  </si>
  <si>
    <t xml:space="preserve">Lápices mecánicos </t>
  </si>
  <si>
    <t>Libros comerciales para múltiples usos</t>
  </si>
  <si>
    <t>Marcadores</t>
  </si>
  <si>
    <t>Marcadores lavables</t>
  </si>
  <si>
    <t>Minas</t>
  </si>
  <si>
    <t>Papel libretas o libros de mensajes telefónicos</t>
  </si>
  <si>
    <t>Papel para impresora o fotocopiadora</t>
  </si>
  <si>
    <t>Papeles cartulina</t>
  </si>
  <si>
    <t>Pegamentos</t>
  </si>
  <si>
    <t>Sobres</t>
  </si>
  <si>
    <t>Tóner para impresoras o fax</t>
  </si>
  <si>
    <t xml:space="preserve">Unidades de grapadoras - ganchos </t>
  </si>
  <si>
    <t>Máquina perforadora de encuadernación</t>
  </si>
  <si>
    <t>Servicios temporales de ingeniería</t>
  </si>
  <si>
    <t>PROPIOS</t>
  </si>
  <si>
    <t>Luis Alejandro Perea A.
Secretario de Fomento Agropecuario</t>
  </si>
  <si>
    <t>Administración veterinaria</t>
  </si>
  <si>
    <t>Servicios de asesoría en riego</t>
  </si>
  <si>
    <t>Necesidades de personal de mercadeo temporal</t>
  </si>
  <si>
    <t>Servicios de comercio internacional</t>
  </si>
  <si>
    <t>Servicios de organización o gestión de instituciones agricolas</t>
  </si>
  <si>
    <t>Necesidades de dotación de personal jurídico temporal</t>
  </si>
  <si>
    <t>Servicios de apoyo gerencial</t>
  </si>
  <si>
    <t>Dotación de personal Tecnico temporal</t>
  </si>
  <si>
    <t>Selección Abreviada</t>
  </si>
  <si>
    <t>Equipos y materiales para construcciones temporales y apoyo al mantenimiento.</t>
  </si>
  <si>
    <t>Licitación</t>
  </si>
  <si>
    <t>Proyectos completosde Planes de estudios.</t>
  </si>
  <si>
    <t>MADR-R.P.</t>
  </si>
  <si>
    <t>Computadores o totalizadores de flujo.</t>
  </si>
  <si>
    <t>combinaciones de esfero y lapiz</t>
  </si>
  <si>
    <t>Minima Cuantia</t>
  </si>
  <si>
    <t>productos de papel</t>
  </si>
  <si>
    <t>13 meses</t>
  </si>
  <si>
    <t xml:space="preserve"> Escaneres</t>
  </si>
  <si>
    <t xml:space="preserve"> Bibliotecas</t>
  </si>
  <si>
    <t>Sillas para ejecutivos</t>
  </si>
  <si>
    <t xml:space="preserve"> Impresoras de computador</t>
  </si>
  <si>
    <t>Paquete de muebles de Sala de juntas no modulares.</t>
  </si>
  <si>
    <t>Sillas para visitantes</t>
  </si>
  <si>
    <t>Camaras grabadoras o vdeocamaras digitales.</t>
  </si>
  <si>
    <t>Servicio de Alquiler  o Leasing de fotocopiadoras.</t>
  </si>
  <si>
    <t>Equipos audiovisuales</t>
  </si>
  <si>
    <t>Báscula para pesas animales.</t>
  </si>
  <si>
    <t>Materiales de enseñanza de publicidad o comercialización de marcas.</t>
  </si>
  <si>
    <t>Materiales didacticos profesionales y de desarrollo y accesorios y suministros.</t>
  </si>
  <si>
    <t>Publicaciones impresas</t>
  </si>
  <si>
    <t>Publicidad en afiches</t>
  </si>
  <si>
    <t>Abrigos y chaquetas</t>
  </si>
  <si>
    <t>Pasabocas y snacks</t>
  </si>
  <si>
    <t xml:space="preserve">Reuniones y Eventos </t>
  </si>
  <si>
    <t>Báscula para pesar animales</t>
  </si>
  <si>
    <t>Maquinaria agricola para preparación del suelo.</t>
  </si>
  <si>
    <t>Tanques refrigeradores de leche.</t>
  </si>
  <si>
    <t>Servicio de matadero.</t>
  </si>
  <si>
    <t>Equipo veterinario</t>
  </si>
  <si>
    <t>600,000,000,00</t>
  </si>
  <si>
    <t>Productos veterinarios</t>
  </si>
  <si>
    <t>700,000,000,00</t>
  </si>
  <si>
    <t>Maquinaria y equipo para transformación agricola.</t>
  </si>
  <si>
    <t>Maquinaria agrícola para limpieza, selección o clasificaión</t>
  </si>
  <si>
    <t>Instrumentos meteorológicos</t>
  </si>
  <si>
    <t>Pájaros y aves de corral</t>
  </si>
  <si>
    <t>Guadañas</t>
  </si>
  <si>
    <t>Cerdos</t>
  </si>
  <si>
    <t>habitat de animales</t>
  </si>
  <si>
    <t>cobertizos para animales</t>
  </si>
  <si>
    <t xml:space="preserve">PROPIOS </t>
  </si>
  <si>
    <t>Comida varada para animales.</t>
  </si>
  <si>
    <t>Madera</t>
  </si>
  <si>
    <t>Malla</t>
  </si>
  <si>
    <t>Alambre de cobre</t>
  </si>
  <si>
    <t>Clavos</t>
  </si>
  <si>
    <t>Recipientes para animales</t>
  </si>
  <si>
    <t>Capacitación sobre cadenas de aprovisionamiento.</t>
  </si>
  <si>
    <t>Tarifa de mano de obra</t>
  </si>
  <si>
    <t>Semillas y plántulas vegetales</t>
  </si>
  <si>
    <t>Cajas u organizadores de almacenamiento de archivos.</t>
  </si>
  <si>
    <t>Software</t>
  </si>
  <si>
    <t>Circuito Integrado de Sistema de Posicionamiento Geogrfico  GPS</t>
  </si>
  <si>
    <t>Dispositivo de Almacenamiento de Disco Duro Portatil.</t>
  </si>
  <si>
    <t>Manejo del WEB y Maquinaria de Control y Suministros.</t>
  </si>
  <si>
    <t>cortadoras de pasto</t>
  </si>
  <si>
    <t>Mezcladora de forraje</t>
  </si>
  <si>
    <t>Máquina para elaboración de queso</t>
  </si>
  <si>
    <t>Cuartos fríos</t>
  </si>
  <si>
    <t>Molinos de martillo</t>
  </si>
  <si>
    <t>Cosechadoras</t>
  </si>
  <si>
    <t>Maquinaria Empacadora</t>
  </si>
  <si>
    <t>Remolques</t>
  </si>
  <si>
    <t>Calderas</t>
  </si>
  <si>
    <t>equipo y sumistros para inseminacion artificial veterinaria</t>
  </si>
  <si>
    <t xml:space="preserve">Tanques de almacenamiento de agua
</t>
  </si>
  <si>
    <t>equipo para preparado de alimentos</t>
  </si>
  <si>
    <t>tecnologia lechera</t>
  </si>
  <si>
    <t>Empacadora al vacio</t>
  </si>
  <si>
    <t>Extrusoras</t>
  </si>
  <si>
    <t>Fomento de la industria láctea</t>
  </si>
  <si>
    <t xml:space="preserve"> producción de hortalizas</t>
  </si>
  <si>
    <t>produccion de remolacha azucarera o caña de azucar</t>
  </si>
  <si>
    <t>producción de cacao</t>
  </si>
  <si>
    <t>Análisis de fertilidad de suelos</t>
  </si>
  <si>
    <t>servicios de recursos humanos</t>
  </si>
  <si>
    <t>Servicios de Gestión, Servicios Profesionales de Empresa y Servicios Administrativos</t>
  </si>
  <si>
    <t>Fertilizantes y nutrientes para plantas y herbicidas</t>
  </si>
  <si>
    <t>Abonos orgánicos y nutrientes para plantas</t>
  </si>
  <si>
    <t>Abonos químicos y nutrientes para plantas</t>
  </si>
  <si>
    <t>Acondicionadores de suelos</t>
  </si>
  <si>
    <t>Fungicidas</t>
  </si>
  <si>
    <t>Insecticidas</t>
  </si>
  <si>
    <t>Herbicidas</t>
  </si>
  <si>
    <t>hormonas para plantas</t>
  </si>
  <si>
    <t>12 MESES</t>
  </si>
  <si>
    <t>Alambre de puas</t>
  </si>
  <si>
    <t>postes de cemento o concreto</t>
  </si>
  <si>
    <t>postes de madera</t>
  </si>
  <si>
    <t>empaques</t>
  </si>
  <si>
    <t>etiquetas de indentificación</t>
  </si>
  <si>
    <t>termómetros de alimentos o cocina para uso domestico</t>
  </si>
  <si>
    <t>instrumentos de medición del peso</t>
  </si>
  <si>
    <t>Pulverizadores</t>
  </si>
  <si>
    <t>Chorros de riego</t>
  </si>
  <si>
    <t>Gastos generales de riego</t>
  </si>
  <si>
    <t>Motor ac de bomba</t>
  </si>
  <si>
    <t>Mangueras</t>
  </si>
  <si>
    <t>Vehiculos de servicio de transporte</t>
  </si>
  <si>
    <t>Industria lechera</t>
  </si>
  <si>
    <t>servicios de genetica ganadera</t>
  </si>
  <si>
    <t>apicultura</t>
  </si>
  <si>
    <t>tarifa de equipo de protección personal</t>
  </si>
  <si>
    <t>invernadero</t>
  </si>
  <si>
    <t>bolsas plasticas</t>
  </si>
  <si>
    <t>tierra</t>
  </si>
  <si>
    <t>fincas piscicolas</t>
  </si>
  <si>
    <t>Servicios de producción bovina</t>
  </si>
  <si>
    <t>Suplementos alimenticios veterinarios</t>
  </si>
  <si>
    <t>Equipo de identificación de ganado</t>
  </si>
  <si>
    <t>Herramientas manuales de jardinerias, agricultura y forestación</t>
  </si>
  <si>
    <t>Machetes</t>
  </si>
  <si>
    <t>Azadones</t>
  </si>
  <si>
    <t>Rastrillos</t>
  </si>
  <si>
    <t>Palas</t>
  </si>
  <si>
    <t>Hachas</t>
  </si>
  <si>
    <t>Tijeras de Podar</t>
  </si>
  <si>
    <t>Material para sombras para agricultura</t>
  </si>
  <si>
    <t>Impresoras de plotter</t>
  </si>
  <si>
    <t>Servicios de asesoria en riego</t>
  </si>
  <si>
    <t>60 Meses</t>
  </si>
  <si>
    <t>Tanques sépticos</t>
  </si>
  <si>
    <t>12 Meses</t>
  </si>
  <si>
    <t>Servicio de construcción de sistemas sépticos</t>
  </si>
  <si>
    <t>Servicios en entrenamiento de agricultura y silvicultura y otros recursos naturales</t>
  </si>
  <si>
    <t>Tejas metalicas</t>
  </si>
  <si>
    <t>Talabarteria</t>
  </si>
  <si>
    <t>Arneses</t>
  </si>
  <si>
    <t>Invernaderos</t>
  </si>
  <si>
    <t>Animales de granja</t>
  </si>
  <si>
    <t>Preparacion del terreno y del suelo</t>
  </si>
  <si>
    <t>Maquinaria para elaboración de alimentos</t>
  </si>
  <si>
    <t>Programa Boyacá Territorio de Sabores</t>
  </si>
  <si>
    <t>Convenios</t>
  </si>
  <si>
    <t>despacho.stics@boyaca.gov.co</t>
  </si>
  <si>
    <t xml:space="preserve">Contratos de prestación de servicios: Ingeniería de Alimentos o afines, Diseño industrial, contabilidad, economía, TI, administración de empresas. </t>
  </si>
  <si>
    <t>Servicio de telefonia celular</t>
  </si>
  <si>
    <t>10 meses</t>
  </si>
  <si>
    <t xml:space="preserve">Programa de desarrollo local </t>
  </si>
  <si>
    <t xml:space="preserve">Comisión  Regional de Competitividad </t>
  </si>
  <si>
    <t xml:space="preserve">Marketing territorial </t>
  </si>
  <si>
    <t>Contratos de prestación de servicos : 2 administradores de empresas 4 años de experiencia en formulación de proyectos, experiencia en  desarrollo local , fortalecimiento empresarial   cada uno .</t>
  </si>
  <si>
    <t>Apoyo a las mipyme en la apropiación de estrategias para la incursión en los mercados internacionales</t>
  </si>
  <si>
    <t>Propiciar espacios para la participación de empresarios en eventos de intercambio comercial</t>
  </si>
  <si>
    <t>Fortalecimiento de la capacidad exportadora de los empresarios boyacenses</t>
  </si>
  <si>
    <t>Contrato de Servicios profesionales especializados en Comercio o negocios internacionales</t>
  </si>
  <si>
    <t xml:space="preserve">Articulacion Institucional </t>
  </si>
  <si>
    <t>Transferencia de un modelo de  Incubación de proyectos de emprendimiento del Departamento</t>
  </si>
  <si>
    <t>Diseño  e implementación de de  un Modelo de emprendimiento que permita desarrollar las competencias emprendedor</t>
  </si>
  <si>
    <t>Promocion y Fortalecimiento de Emprendimientos de Oportunidad en el Departamento de Boyacá</t>
  </si>
  <si>
    <t>Realización de eventos de promocion de emprendimientos</t>
  </si>
  <si>
    <t>Contratos Servicios profesionales especializados en innovación y emprendimiento</t>
  </si>
  <si>
    <t>CONVENIO DE COOPERACIÓN INTERADMINISTRATIVO ENTRE LA UINIVERSIDAD PEDAGOGICA Y TECNOLOGICA DE COLOMBIA y DEPARTAMENTO DE BOYACÁ</t>
  </si>
  <si>
    <t>Contratacion directa</t>
  </si>
  <si>
    <t>FORTALECIMIENTO AL SECTOR EMPRESARIAL Y PRODUCTIVO</t>
  </si>
  <si>
    <t>Convenio</t>
  </si>
  <si>
    <t xml:space="preserve">PROYECTOS PROMOVIDOS EN DESARROLLO ECONOMICO  LOCAL  CON BASE EN LAS TIC. </t>
  </si>
  <si>
    <t>FORTALECIMIENTO DE LAS TIC EN EL DEPARTAMENTO</t>
  </si>
  <si>
    <t>REDES Y ENCADENAMIENTOS PRODUCTIVOS</t>
  </si>
  <si>
    <t>Convenio con la Universidad Pedagógica y tecnológica de Colombia - vivelab.</t>
  </si>
  <si>
    <t>convenios con Incubar</t>
  </si>
  <si>
    <t>propios</t>
  </si>
  <si>
    <t>Convenio con el sector hotelero de Boyacá. Plataforma tecnologica, minica o web, entre otros</t>
  </si>
  <si>
    <t>3 CPS Ingenieros de sistemas y afines</t>
  </si>
  <si>
    <t>1 CPS diseñador grafico</t>
  </si>
  <si>
    <t>1 CPS Ingeniero web</t>
  </si>
  <si>
    <t>1 CPS Ingenieria del software</t>
  </si>
  <si>
    <t>4 CPS profesionales en el area de sistemas</t>
  </si>
  <si>
    <t>2 CPS Profesional en la formulacion de proyectos y estudios de conveniencia y oportunidad</t>
  </si>
  <si>
    <t>2 CPS Comunicadores Sociales</t>
  </si>
  <si>
    <t>2 CPS Administradores Hoteleria y Turismo</t>
  </si>
  <si>
    <t>1 CPS Diseñadores Graficos</t>
  </si>
  <si>
    <t>1 CPS Diseñadores Industriales</t>
  </si>
  <si>
    <t>1 CPS profesional en Ingeniería Electrónica con especialización</t>
  </si>
  <si>
    <t>2 CPS profesionales en Ingeniería de Sistemas con especialización</t>
  </si>
  <si>
    <t xml:space="preserve">3 CPS tecnicos en sistemas o electrónica </t>
  </si>
  <si>
    <t>Proyecto "Apoyo a la gestión administrativa y operativa de la dirección tic vigencia 2016 – gobernación de boyacá"</t>
  </si>
  <si>
    <t>Menor cuantia</t>
  </si>
  <si>
    <t>Proyecto "Alfabetización digital, masificación y apropiación de TIC en el departamento de Boyacá"</t>
  </si>
  <si>
    <t>Menor Cuantia</t>
  </si>
  <si>
    <t>Proyecto, para la contratación para desarrollar un estudio y formulación de un Plan Maestro de TIC para Boyacá</t>
  </si>
  <si>
    <t>Proyectos para sostenimiento y continuidad de los vive digital en boyaca.</t>
  </si>
  <si>
    <t>Minima cuantia</t>
  </si>
  <si>
    <t>Fortalecimiento, sostenibilidad y masificacion de los servicios de  Internet en Boyacá.</t>
  </si>
  <si>
    <t xml:space="preserve">Minima cuantia </t>
  </si>
  <si>
    <t>Suministro utiles de oficina, incluyendo tecnologia para la Direccion de TIC.</t>
  </si>
  <si>
    <t>Convenios de cooperacion con entes Nacionales y Territoriales</t>
  </si>
  <si>
    <t>Convenio y/o modelo de sostenibilidad del VIVELABS.</t>
  </si>
  <si>
    <t>Convenio y/o comodato Punto Vive Digital.</t>
  </si>
  <si>
    <t xml:space="preserve">Conectividad para el Punto Vive Digital </t>
  </si>
  <si>
    <t>Programa Artesanias de Boyacá:  Implementación de Actualización sistemas de información estadístico, fortalecimiento y promoción social, economía solidaria artesanal, prácticas empresariales competitivas, diseño e innovación del producto artesanal, salvaguarda del patrimonio, nuevas estrategias, diseño y dotación de espacios para la comercialización de las artesanias, museo de artesanías, promoción y difusión.</t>
  </si>
  <si>
    <t>CPS Diseñador gráfico</t>
  </si>
  <si>
    <t>CPS Diseñador Industrial</t>
  </si>
  <si>
    <t>organizaciones solidarias:  continuidad al esquema fortalecimiento; promoción e identificación, fortalecimiento empresarial en asociatividad, jurídico, contable y tributario, fortalecimiento en gestión tecnológioca, administración del convenio.</t>
  </si>
  <si>
    <t>Convenio con la unidad administrativa de organizaciones solidarias</t>
  </si>
  <si>
    <t xml:space="preserve">1 año </t>
  </si>
  <si>
    <t xml:space="preserve">Propios y de la Nacion </t>
  </si>
  <si>
    <t xml:space="preserve"> 2 CPS Economistas</t>
  </si>
  <si>
    <t xml:space="preserve"> 1 CPS Comunicadores Sociales</t>
  </si>
  <si>
    <t>1 CPS Administradores Hoteleria y Turismo</t>
  </si>
  <si>
    <t>2 extensiones electricas de 5 mtros c/u</t>
  </si>
  <si>
    <t>2 multitomas</t>
  </si>
  <si>
    <t>1 cámara digital reflex 18 mp, lente 55-250mm, captura video full hd, pantalla táctil 7cm</t>
  </si>
  <si>
    <t>1 video cámara: sensor 3emos, full hd, zoom 25x, 5.3 mp, sd/ms, trípode.</t>
  </si>
  <si>
    <t xml:space="preserve">1 CPS profesionales en Comunicacion Social </t>
  </si>
  <si>
    <t xml:space="preserve">1 CPS profesionales en diseño grafico </t>
  </si>
  <si>
    <t>Proyectos productivos para los Establecimientos Penitenciarios y Carcelarios de Boyacá</t>
  </si>
  <si>
    <t>Papeleria y utiles de escritorio</t>
  </si>
  <si>
    <t xml:space="preserve">Profesional Especializado en áreas de Comunicación Social </t>
  </si>
  <si>
    <t>Juan Carlos Granados Becerra- Gobernador de Boyacá.</t>
  </si>
  <si>
    <t>Profesional en Comunicación Social</t>
  </si>
  <si>
    <t>Técnico en camarografía</t>
  </si>
  <si>
    <t xml:space="preserve">Técnico  </t>
  </si>
  <si>
    <t>Auxiliar</t>
  </si>
  <si>
    <t xml:space="preserve">Adquisición de infraestructura tecnológica como telefonos, fax, impresora, telón, video beam entre otros. </t>
  </si>
  <si>
    <t xml:space="preserve">Adquisición de equipos de fotografía, televisión, video, sonido, telecomunicaciones, </t>
  </si>
  <si>
    <t>Banderas o Accesorios</t>
  </si>
  <si>
    <t>Adquisición de elementos de consumo y papelería</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</si>
</sst>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240A]* #,##0.00_-;\-[$$-240A]* #,##0.00_-;_-[$$-240A]* &quot;-&quot;??_-;_-@_-"/>
    <numFmt numFmtId="173" formatCode="dd/mm/yyyy;@"/>
    <numFmt numFmtId="174" formatCode="_-* #,##0\ _P_t_a_-;\-* #,##0\ _P_t_a_-;_-* &quot;-&quot;??\ _P_t_a_-;_-@_-"/>
    <numFmt numFmtId="175" formatCode="_(* #,##0_);_(* \(#,##0\);_(* &quot;-&quot;??_);_(@_)"/>
    <numFmt numFmtId="176" formatCode="d/mm/yyyy;@"/>
    <numFmt numFmtId="177" formatCode="_(&quot;$&quot;\ * #,##0_);_(&quot;$&quot;\ * \(#,##0\);_(&quot;$&quot;\ * &quot;-&quot;??_);_(@_)"/>
    <numFmt numFmtId="178" formatCode="&quot;$&quot;\ #,##0"/>
    <numFmt numFmtId="179" formatCode="&quot;$&quot;\ #,##0.00"/>
  </numFmts>
  <fonts count="58">
    <font>
      <sz val="10"/>
      <name val="Arial"/>
      <family val="0"/>
    </font>
    <font>
      <sz val="10"/>
      <color indexed="8"/>
      <name val="Arial"/>
      <family val="2"/>
    </font>
    <font>
      <b/>
      <sz val="12"/>
      <color indexed="8"/>
      <name val="Arial"/>
      <family val="2"/>
    </font>
    <font>
      <b/>
      <sz val="10"/>
      <color indexed="8"/>
      <name val="Arial"/>
      <family val="2"/>
    </font>
    <font>
      <sz val="9"/>
      <color indexed="8"/>
      <name val="Arial"/>
      <family val="2"/>
    </font>
    <font>
      <i/>
      <sz val="8"/>
      <color indexed="8"/>
      <name val="Verdana"/>
      <family val="2"/>
    </font>
    <font>
      <sz val="9"/>
      <name val="Arial"/>
      <family val="0"/>
    </font>
    <font>
      <sz val="10"/>
      <color indexed="8"/>
      <name val="Calibri"/>
      <family val="2"/>
    </font>
    <font>
      <sz val="10"/>
      <name val="Calibri"/>
      <family val="2"/>
    </font>
    <font>
      <u val="single"/>
      <sz val="9"/>
      <name val="Calibri"/>
      <family val="2"/>
    </font>
    <font>
      <u val="single"/>
      <sz val="11"/>
      <color indexed="30"/>
      <name val="Calibri"/>
      <family val="2"/>
    </font>
    <font>
      <sz val="11"/>
      <color indexed="8"/>
      <name val="Calibri"/>
      <family val="2"/>
    </font>
    <font>
      <sz val="9"/>
      <color indexed="8"/>
      <name val="Calibri"/>
      <family val="2"/>
    </font>
    <font>
      <sz val="9"/>
      <color indexed="63"/>
      <name val="Arial"/>
      <family val="2"/>
    </font>
    <font>
      <sz val="11"/>
      <color indexed="9"/>
      <name val="Calibri"/>
      <family val="2"/>
    </font>
    <font>
      <b/>
      <sz val="9"/>
      <name val="Arial"/>
      <family val="2"/>
    </font>
    <font>
      <b/>
      <sz val="9"/>
      <color indexed="8"/>
      <name val="Arial"/>
      <family val="2"/>
    </font>
    <font>
      <sz val="9"/>
      <color indexed="56"/>
      <name val="Arial"/>
      <family val="2"/>
    </font>
    <font>
      <sz val="6"/>
      <name val="Arial"/>
      <family val="2"/>
    </font>
    <font>
      <u val="single"/>
      <sz val="9"/>
      <name val="Arial"/>
      <family val="2"/>
    </font>
    <font>
      <vertAlign val="subscript"/>
      <sz val="9"/>
      <name val="Arial"/>
      <family val="2"/>
    </font>
    <font>
      <b/>
      <sz val="9"/>
      <name val="Tahoma"/>
      <family val="2"/>
    </font>
    <font>
      <sz val="9"/>
      <name val="Tahoma"/>
      <family val="2"/>
    </font>
    <font>
      <sz val="8"/>
      <name val="Arial"/>
      <family val="0"/>
    </font>
    <font>
      <b/>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style="thin"/>
      <top>
        <color indexed="63"/>
      </top>
      <bottom>
        <color indexed="63"/>
      </bottom>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1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10"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11"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405">
    <xf numFmtId="0" fontId="0" fillId="0" borderId="0" xfId="0" applyAlignment="1">
      <alignment/>
    </xf>
    <xf numFmtId="0" fontId="1" fillId="0" borderId="0" xfId="0" applyFont="1" applyAlignment="1">
      <alignment/>
    </xf>
    <xf numFmtId="4" fontId="0" fillId="0" borderId="0" xfId="0" applyNumberFormat="1" applyAlignment="1">
      <alignment horizontal="right"/>
    </xf>
    <xf numFmtId="0" fontId="1" fillId="0" borderId="0" xfId="0" applyFont="1" applyBorder="1" applyAlignment="1">
      <alignment/>
    </xf>
    <xf numFmtId="0" fontId="3" fillId="0" borderId="10" xfId="0" applyFont="1" applyBorder="1" applyAlignment="1">
      <alignment horizontal="left" wrapText="1"/>
    </xf>
    <xf numFmtId="4" fontId="1" fillId="0" borderId="11" xfId="0" applyNumberFormat="1" applyFont="1" applyBorder="1" applyAlignment="1">
      <alignment horizontal="right" wrapText="1"/>
    </xf>
    <xf numFmtId="4" fontId="1" fillId="0" borderId="0" xfId="0" applyNumberFormat="1" applyFont="1" applyBorder="1" applyAlignment="1">
      <alignment horizontal="left" vertical="center" wrapText="1"/>
    </xf>
    <xf numFmtId="0" fontId="1" fillId="0" borderId="10" xfId="0" applyFont="1" applyBorder="1" applyAlignment="1">
      <alignment wrapText="1"/>
    </xf>
    <xf numFmtId="0" fontId="1" fillId="0" borderId="12" xfId="0" applyFont="1" applyBorder="1" applyAlignment="1">
      <alignment wrapText="1"/>
    </xf>
    <xf numFmtId="4" fontId="1" fillId="0" borderId="13" xfId="0" applyNumberFormat="1" applyFont="1" applyBorder="1" applyAlignment="1">
      <alignment vertical="center" wrapText="1"/>
    </xf>
    <xf numFmtId="4" fontId="1" fillId="0" borderId="0" xfId="0" applyNumberFormat="1" applyFont="1" applyFill="1" applyBorder="1" applyAlignment="1">
      <alignment horizontal="right" wrapText="1"/>
    </xf>
    <xf numFmtId="0" fontId="1" fillId="0" borderId="0" xfId="0" applyFont="1" applyBorder="1" applyAlignment="1">
      <alignment wrapText="1"/>
    </xf>
    <xf numFmtId="4" fontId="1" fillId="0" borderId="13" xfId="0" applyNumberFormat="1" applyFont="1" applyFill="1" applyBorder="1" applyAlignment="1">
      <alignment vertical="center" wrapText="1"/>
    </xf>
    <xf numFmtId="170" fontId="1" fillId="0" borderId="0" xfId="0" applyNumberFormat="1" applyFont="1" applyAlignment="1">
      <alignment horizontal="right"/>
    </xf>
    <xf numFmtId="172" fontId="1" fillId="33" borderId="14" xfId="0" applyNumberFormat="1" applyFont="1" applyFill="1" applyBorder="1" applyAlignment="1">
      <alignment vertical="top" wrapText="1"/>
    </xf>
    <xf numFmtId="4" fontId="1" fillId="33" borderId="15" xfId="0" applyNumberFormat="1" applyFont="1" applyFill="1" applyBorder="1" applyAlignment="1">
      <alignment horizontal="right" vertical="top" wrapText="1"/>
    </xf>
    <xf numFmtId="4" fontId="1" fillId="0" borderId="0" xfId="0" applyNumberFormat="1" applyFont="1" applyFill="1" applyBorder="1" applyAlignment="1">
      <alignment horizontal="left" vertical="center" wrapText="1"/>
    </xf>
    <xf numFmtId="165" fontId="0" fillId="0" borderId="10" xfId="0" applyNumberFormat="1" applyFill="1" applyBorder="1" applyAlignment="1">
      <alignment wrapText="1"/>
    </xf>
    <xf numFmtId="165" fontId="0" fillId="0" borderId="12" xfId="0" applyNumberFormat="1" applyFill="1" applyBorder="1" applyAlignment="1">
      <alignment wrapText="1"/>
    </xf>
    <xf numFmtId="165" fontId="0" fillId="0" borderId="11" xfId="0" applyNumberFormat="1" applyFill="1" applyBorder="1" applyAlignment="1">
      <alignment wrapText="1"/>
    </xf>
    <xf numFmtId="14" fontId="1" fillId="0" borderId="10" xfId="0" applyNumberFormat="1" applyFont="1" applyBorder="1" applyAlignment="1">
      <alignment wrapText="1"/>
    </xf>
    <xf numFmtId="0" fontId="1" fillId="0" borderId="11" xfId="0" applyFont="1" applyBorder="1" applyAlignment="1">
      <alignment wrapText="1"/>
    </xf>
    <xf numFmtId="0" fontId="1" fillId="0" borderId="13" xfId="0" applyFont="1" applyBorder="1" applyAlignment="1">
      <alignment/>
    </xf>
    <xf numFmtId="0" fontId="1" fillId="0" borderId="0" xfId="0" applyFont="1" applyBorder="1" applyAlignment="1">
      <alignment horizontal="justify" vertical="justify" wrapText="1"/>
    </xf>
    <xf numFmtId="0" fontId="1" fillId="0" borderId="0" xfId="0" applyFont="1" applyBorder="1" applyAlignment="1">
      <alignment horizontal="center" vertical="top"/>
    </xf>
    <xf numFmtId="0" fontId="1" fillId="0" borderId="0" xfId="0" applyFont="1" applyBorder="1" applyAlignment="1">
      <alignment horizontal="left" wrapText="1"/>
    </xf>
    <xf numFmtId="4" fontId="1" fillId="0" borderId="0" xfId="0" applyNumberFormat="1" applyFont="1" applyBorder="1" applyAlignment="1">
      <alignment horizontal="right"/>
    </xf>
    <xf numFmtId="0" fontId="3" fillId="0" borderId="16" xfId="0" applyFont="1" applyBorder="1" applyAlignment="1">
      <alignment/>
    </xf>
    <xf numFmtId="0" fontId="1" fillId="0" borderId="14" xfId="0" applyFont="1" applyBorder="1" applyAlignment="1">
      <alignment horizontal="justify" vertical="justify" wrapText="1"/>
    </xf>
    <xf numFmtId="0" fontId="1" fillId="0" borderId="14" xfId="0" applyFont="1" applyBorder="1" applyAlignment="1">
      <alignment/>
    </xf>
    <xf numFmtId="0" fontId="1" fillId="0" borderId="14" xfId="0" applyFont="1" applyBorder="1" applyAlignment="1">
      <alignment horizontal="center" vertical="top"/>
    </xf>
    <xf numFmtId="0" fontId="1" fillId="0" borderId="14" xfId="0" applyFont="1" applyBorder="1" applyAlignment="1">
      <alignment horizontal="left" wrapText="1"/>
    </xf>
    <xf numFmtId="4" fontId="1" fillId="0" borderId="14" xfId="0" applyNumberFormat="1" applyFont="1" applyBorder="1" applyAlignment="1">
      <alignment horizontal="right"/>
    </xf>
    <xf numFmtId="0" fontId="1" fillId="34" borderId="17" xfId="0" applyFont="1" applyFill="1" applyBorder="1" applyAlignment="1">
      <alignment horizontal="center" wrapText="1"/>
    </xf>
    <xf numFmtId="0" fontId="1" fillId="34" borderId="17" xfId="0" applyFont="1" applyFill="1" applyBorder="1" applyAlignment="1">
      <alignment horizontal="center" vertical="justify" wrapText="1"/>
    </xf>
    <xf numFmtId="0" fontId="1" fillId="34" borderId="17" xfId="0" applyFont="1" applyFill="1" applyBorder="1" applyAlignment="1">
      <alignment horizontal="center" vertical="top" wrapText="1"/>
    </xf>
    <xf numFmtId="4" fontId="1" fillId="34" borderId="17" xfId="0" applyNumberFormat="1" applyFont="1" applyFill="1" applyBorder="1" applyAlignment="1">
      <alignment horizontal="center" vertical="center" wrapText="1"/>
    </xf>
    <xf numFmtId="0" fontId="4" fillId="0" borderId="18" xfId="0" applyFont="1" applyFill="1" applyBorder="1" applyAlignment="1">
      <alignment horizontal="center" wrapText="1"/>
    </xf>
    <xf numFmtId="0" fontId="4" fillId="0" borderId="19" xfId="0" applyFont="1" applyFill="1" applyBorder="1" applyAlignment="1">
      <alignment wrapText="1"/>
    </xf>
    <xf numFmtId="173" fontId="4" fillId="0" borderId="19" xfId="0" applyNumberFormat="1" applyFont="1" applyFill="1" applyBorder="1" applyAlignment="1">
      <alignment horizontal="center" wrapText="1"/>
    </xf>
    <xf numFmtId="0" fontId="4" fillId="0" borderId="19" xfId="0" applyFont="1" applyFill="1" applyBorder="1" applyAlignment="1">
      <alignment horizontal="center" wrapText="1"/>
    </xf>
    <xf numFmtId="170" fontId="4" fillId="0" borderId="19" xfId="50" applyNumberFormat="1" applyFont="1" applyFill="1" applyBorder="1" applyAlignment="1">
      <alignment horizontal="right" wrapText="1"/>
    </xf>
    <xf numFmtId="170" fontId="4" fillId="0" borderId="19" xfId="50" applyNumberFormat="1" applyFont="1" applyFill="1" applyBorder="1" applyAlignment="1">
      <alignment horizontal="center" wrapText="1"/>
    </xf>
    <xf numFmtId="0" fontId="4" fillId="0" borderId="20" xfId="0" applyFont="1" applyFill="1" applyBorder="1" applyAlignment="1">
      <alignment wrapText="1"/>
    </xf>
    <xf numFmtId="0" fontId="4" fillId="0" borderId="18" xfId="0" applyFont="1" applyBorder="1" applyAlignment="1">
      <alignment horizontal="center" wrapText="1"/>
    </xf>
    <xf numFmtId="0" fontId="4" fillId="0" borderId="19" xfId="0" applyFont="1" applyBorder="1" applyAlignment="1">
      <alignment wrapText="1"/>
    </xf>
    <xf numFmtId="0" fontId="4" fillId="0" borderId="19" xfId="0" applyFont="1" applyBorder="1" applyAlignment="1">
      <alignment horizontal="center" wrapText="1"/>
    </xf>
    <xf numFmtId="170" fontId="4" fillId="0" borderId="19" xfId="50" applyNumberFormat="1" applyFont="1" applyBorder="1" applyAlignment="1">
      <alignment horizontal="right" wrapText="1"/>
    </xf>
    <xf numFmtId="0" fontId="4" fillId="0" borderId="18" xfId="0" applyFont="1" applyBorder="1" applyAlignment="1">
      <alignment horizontal="center" vertical="center" wrapText="1"/>
    </xf>
    <xf numFmtId="0" fontId="4" fillId="0" borderId="19" xfId="0" applyFont="1" applyBorder="1" applyAlignment="1">
      <alignment vertical="top" wrapText="1"/>
    </xf>
    <xf numFmtId="0" fontId="6" fillId="0" borderId="18" xfId="0" applyFont="1" applyFill="1" applyBorder="1" applyAlignment="1">
      <alignment horizontal="center" wrapText="1"/>
    </xf>
    <xf numFmtId="0" fontId="6" fillId="0" borderId="19" xfId="0" applyFont="1" applyBorder="1" applyAlignment="1">
      <alignment wrapText="1"/>
    </xf>
    <xf numFmtId="0" fontId="6" fillId="0" borderId="19" xfId="0" applyFont="1" applyBorder="1" applyAlignment="1">
      <alignment horizontal="center" wrapText="1"/>
    </xf>
    <xf numFmtId="170" fontId="6" fillId="0" borderId="19" xfId="50" applyNumberFormat="1" applyFont="1" applyBorder="1" applyAlignment="1">
      <alignment horizontal="right" wrapText="1"/>
    </xf>
    <xf numFmtId="0" fontId="6" fillId="0" borderId="20" xfId="0" applyFont="1" applyBorder="1" applyAlignment="1">
      <alignment wrapText="1"/>
    </xf>
    <xf numFmtId="0" fontId="6" fillId="0" borderId="18" xfId="0" applyFont="1" applyBorder="1" applyAlignment="1">
      <alignment horizontal="center" wrapText="1"/>
    </xf>
    <xf numFmtId="0" fontId="6" fillId="0" borderId="21" xfId="0" applyFont="1" applyBorder="1" applyAlignment="1">
      <alignment horizontal="center" vertical="center" wrapText="1"/>
    </xf>
    <xf numFmtId="0" fontId="6" fillId="0" borderId="17" xfId="0" applyFont="1" applyBorder="1" applyAlignment="1">
      <alignment vertical="center" wrapText="1"/>
    </xf>
    <xf numFmtId="170" fontId="6" fillId="0" borderId="17" xfId="50" applyNumberFormat="1" applyFont="1" applyBorder="1" applyAlignment="1">
      <alignment horizontal="right" wrapText="1"/>
    </xf>
    <xf numFmtId="0" fontId="6" fillId="0" borderId="21" xfId="0" applyFont="1" applyBorder="1" applyAlignment="1">
      <alignment horizontal="center" wrapText="1"/>
    </xf>
    <xf numFmtId="0" fontId="6" fillId="0" borderId="17" xfId="0" applyFont="1" applyBorder="1" applyAlignment="1">
      <alignment wrapText="1"/>
    </xf>
    <xf numFmtId="0" fontId="4" fillId="0" borderId="17" xfId="0" applyFont="1" applyBorder="1" applyAlignment="1">
      <alignment wrapText="1"/>
    </xf>
    <xf numFmtId="0" fontId="4" fillId="0" borderId="17" xfId="0" applyFont="1" applyBorder="1" applyAlignment="1">
      <alignment vertical="center" wrapText="1"/>
    </xf>
    <xf numFmtId="0" fontId="6" fillId="0" borderId="17" xfId="0" applyFont="1" applyBorder="1" applyAlignment="1">
      <alignment horizontal="center" wrapText="1"/>
    </xf>
    <xf numFmtId="0" fontId="6" fillId="0" borderId="22" xfId="0" applyFont="1" applyBorder="1" applyAlignment="1">
      <alignment wrapText="1"/>
    </xf>
    <xf numFmtId="0" fontId="4" fillId="0" borderId="18" xfId="0" applyFont="1" applyFill="1" applyBorder="1" applyAlignment="1">
      <alignment horizontal="center" vertical="top" wrapText="1"/>
    </xf>
    <xf numFmtId="0" fontId="4" fillId="0" borderId="19" xfId="0" applyFont="1" applyBorder="1" applyAlignment="1">
      <alignment horizontal="center" vertical="top" wrapText="1"/>
    </xf>
    <xf numFmtId="0" fontId="6" fillId="0" borderId="19" xfId="0" applyFont="1" applyFill="1" applyBorder="1" applyAlignment="1">
      <alignment horizontal="center" vertical="top" wrapText="1"/>
    </xf>
    <xf numFmtId="170" fontId="4" fillId="0" borderId="19" xfId="50" applyNumberFormat="1" applyFont="1" applyBorder="1" applyAlignment="1">
      <alignment horizontal="right" vertical="top" wrapText="1"/>
    </xf>
    <xf numFmtId="43" fontId="4" fillId="0" borderId="20" xfId="0" applyNumberFormat="1" applyFont="1" applyBorder="1" applyAlignment="1">
      <alignment vertical="top" wrapText="1"/>
    </xf>
    <xf numFmtId="0" fontId="4" fillId="0" borderId="23" xfId="0" applyFont="1" applyBorder="1" applyAlignment="1">
      <alignment horizontal="center" vertical="top" wrapText="1"/>
    </xf>
    <xf numFmtId="0" fontId="4" fillId="0" borderId="24" xfId="0" applyFont="1" applyBorder="1" applyAlignment="1">
      <alignment vertical="top" wrapText="1"/>
    </xf>
    <xf numFmtId="170" fontId="4" fillId="0" borderId="24" xfId="50" applyNumberFormat="1" applyFont="1" applyBorder="1" applyAlignment="1">
      <alignment horizontal="right" vertical="top" wrapText="1"/>
    </xf>
    <xf numFmtId="43" fontId="4" fillId="0" borderId="25" xfId="0" applyNumberFormat="1" applyFont="1" applyBorder="1" applyAlignment="1">
      <alignment vertical="top" wrapText="1"/>
    </xf>
    <xf numFmtId="0" fontId="4" fillId="0" borderId="18" xfId="0" applyFont="1" applyBorder="1" applyAlignment="1">
      <alignment horizontal="center" vertical="top" wrapText="1"/>
    </xf>
    <xf numFmtId="170" fontId="4" fillId="33" borderId="19" xfId="50" applyNumberFormat="1" applyFont="1" applyFill="1" applyBorder="1" applyAlignment="1">
      <alignment horizontal="right" vertical="top" wrapText="1"/>
    </xf>
    <xf numFmtId="170" fontId="6" fillId="33" borderId="19" xfId="50" applyNumberFormat="1" applyFont="1" applyFill="1" applyBorder="1" applyAlignment="1">
      <alignment horizontal="right" vertical="top" wrapText="1"/>
    </xf>
    <xf numFmtId="0" fontId="4" fillId="0" borderId="21" xfId="0" applyFont="1" applyBorder="1" applyAlignment="1">
      <alignment horizontal="center" vertical="top" wrapText="1"/>
    </xf>
    <xf numFmtId="0" fontId="4" fillId="0" borderId="17" xfId="0" applyFont="1" applyBorder="1" applyAlignment="1">
      <alignment vertical="top" wrapText="1"/>
    </xf>
    <xf numFmtId="170" fontId="4" fillId="33" borderId="17" xfId="50" applyNumberFormat="1" applyFont="1" applyFill="1" applyBorder="1" applyAlignment="1">
      <alignment horizontal="right" vertical="top" wrapText="1"/>
    </xf>
    <xf numFmtId="43" fontId="4" fillId="0" borderId="22" xfId="0" applyNumberFormat="1" applyFont="1" applyBorder="1" applyAlignment="1">
      <alignment vertical="top" wrapText="1"/>
    </xf>
    <xf numFmtId="0" fontId="4" fillId="0" borderId="19" xfId="0" applyFont="1" applyFill="1" applyBorder="1" applyAlignment="1">
      <alignment horizontal="justify" vertical="top" wrapText="1"/>
    </xf>
    <xf numFmtId="0" fontId="6" fillId="0" borderId="19" xfId="0" applyFont="1" applyFill="1" applyBorder="1" applyAlignment="1">
      <alignment horizontal="justify" vertical="top" wrapText="1"/>
    </xf>
    <xf numFmtId="170" fontId="6" fillId="0" borderId="19" xfId="50" applyNumberFormat="1" applyFont="1" applyFill="1" applyBorder="1" applyAlignment="1">
      <alignment horizontal="right" vertical="top"/>
    </xf>
    <xf numFmtId="0" fontId="4" fillId="0" borderId="26" xfId="0" applyFont="1" applyFill="1" applyBorder="1" applyAlignment="1">
      <alignment horizontal="center" vertical="top" wrapText="1"/>
    </xf>
    <xf numFmtId="0" fontId="6" fillId="0" borderId="24" xfId="0" applyFont="1" applyFill="1" applyBorder="1" applyAlignment="1">
      <alignment horizontal="center" vertical="top" wrapText="1"/>
    </xf>
    <xf numFmtId="0" fontId="6" fillId="0" borderId="24" xfId="0" applyFont="1" applyFill="1" applyBorder="1" applyAlignment="1">
      <alignment horizontal="justify" vertical="top" wrapText="1"/>
    </xf>
    <xf numFmtId="170" fontId="6" fillId="0" borderId="24" xfId="50" applyNumberFormat="1" applyFont="1" applyFill="1" applyBorder="1" applyAlignment="1">
      <alignment horizontal="right" vertical="top"/>
    </xf>
    <xf numFmtId="0" fontId="4" fillId="0" borderId="27" xfId="0" applyFont="1" applyFill="1" applyBorder="1" applyAlignment="1">
      <alignment horizontal="center" vertical="top" wrapText="1"/>
    </xf>
    <xf numFmtId="170" fontId="6" fillId="0" borderId="19" xfId="50" applyNumberFormat="1" applyFont="1" applyFill="1" applyBorder="1" applyAlignment="1">
      <alignment horizontal="right" vertical="top" wrapText="1"/>
    </xf>
    <xf numFmtId="0" fontId="4" fillId="0" borderId="19" xfId="0" applyFont="1" applyFill="1" applyBorder="1" applyAlignment="1">
      <alignment horizontal="justify" vertical="top"/>
    </xf>
    <xf numFmtId="0" fontId="4" fillId="0" borderId="0" xfId="0" applyFont="1" applyFill="1" applyBorder="1" applyAlignment="1">
      <alignment horizontal="justify" vertical="top" wrapText="1"/>
    </xf>
    <xf numFmtId="0" fontId="4" fillId="0" borderId="21" xfId="0" applyFont="1" applyFill="1" applyBorder="1" applyAlignment="1">
      <alignment horizontal="center" vertical="top" wrapText="1"/>
    </xf>
    <xf numFmtId="0" fontId="4" fillId="0" borderId="17" xfId="0" applyFont="1" applyFill="1" applyBorder="1" applyAlignment="1">
      <alignment horizontal="justify" vertical="top" wrapText="1"/>
    </xf>
    <xf numFmtId="170" fontId="6" fillId="0" borderId="17" xfId="50" applyNumberFormat="1" applyFont="1" applyFill="1" applyBorder="1" applyAlignment="1">
      <alignment horizontal="right" vertical="top" wrapText="1"/>
    </xf>
    <xf numFmtId="0" fontId="6" fillId="0" borderId="18" xfId="0" applyFont="1" applyFill="1" applyBorder="1" applyAlignment="1">
      <alignment horizontal="center" vertical="top"/>
    </xf>
    <xf numFmtId="0" fontId="6" fillId="0" borderId="19" xfId="0" applyFont="1" applyFill="1" applyBorder="1" applyAlignment="1">
      <alignment horizontal="justify" vertical="top"/>
    </xf>
    <xf numFmtId="0" fontId="4" fillId="0" borderId="18" xfId="0" applyFont="1" applyFill="1" applyBorder="1" applyAlignment="1">
      <alignment horizontal="center" vertical="center" wrapText="1"/>
    </xf>
    <xf numFmtId="0" fontId="9" fillId="0" borderId="20" xfId="46" applyFont="1" applyBorder="1" applyAlignment="1">
      <alignment wrapText="1"/>
    </xf>
    <xf numFmtId="0" fontId="6" fillId="0" borderId="19" xfId="0" applyFont="1" applyBorder="1" applyAlignment="1">
      <alignment vertical="center" wrapText="1"/>
    </xf>
    <xf numFmtId="0" fontId="6" fillId="0" borderId="19" xfId="0" applyFont="1" applyBorder="1" applyAlignment="1">
      <alignment wrapText="1"/>
    </xf>
    <xf numFmtId="0" fontId="4" fillId="0" borderId="19" xfId="0" applyFont="1" applyBorder="1" applyAlignment="1">
      <alignment vertical="center" wrapText="1"/>
    </xf>
    <xf numFmtId="0" fontId="4" fillId="0" borderId="19" xfId="0" applyFont="1" applyBorder="1" applyAlignment="1">
      <alignment horizontal="center" vertical="center" wrapText="1"/>
    </xf>
    <xf numFmtId="170" fontId="4" fillId="0" borderId="19" xfId="50" applyNumberFormat="1" applyFont="1" applyBorder="1" applyAlignment="1">
      <alignment horizontal="right" vertical="center" wrapText="1"/>
    </xf>
    <xf numFmtId="0" fontId="9" fillId="0" borderId="20" xfId="46" applyFont="1" applyBorder="1" applyAlignment="1">
      <alignment vertical="center" wrapText="1"/>
    </xf>
    <xf numFmtId="0" fontId="12" fillId="0" borderId="19" xfId="0" applyFont="1" applyBorder="1" applyAlignment="1">
      <alignment vertical="center" wrapText="1"/>
    </xf>
    <xf numFmtId="0" fontId="4" fillId="33"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Border="1" applyAlignment="1">
      <alignment horizontal="center" vertical="center" wrapText="1"/>
    </xf>
    <xf numFmtId="170" fontId="6" fillId="0" borderId="19" xfId="50" applyNumberFormat="1" applyFont="1" applyBorder="1" applyAlignment="1">
      <alignment horizontal="right" vertical="center" wrapText="1"/>
    </xf>
    <xf numFmtId="0" fontId="6" fillId="0" borderId="20" xfId="0" applyFont="1" applyBorder="1" applyAlignment="1">
      <alignment vertical="center" wrapText="1"/>
    </xf>
    <xf numFmtId="0" fontId="6" fillId="0" borderId="18" xfId="0" applyFont="1" applyBorder="1" applyAlignment="1">
      <alignment horizontal="center" vertical="center" wrapText="1"/>
    </xf>
    <xf numFmtId="0" fontId="6" fillId="0" borderId="27" xfId="0" applyFont="1" applyBorder="1" applyAlignment="1">
      <alignment horizontal="center" vertical="center" wrapText="1"/>
    </xf>
    <xf numFmtId="170" fontId="6" fillId="0" borderId="17" xfId="50" applyNumberFormat="1" applyFont="1" applyBorder="1" applyAlignment="1">
      <alignment horizontal="right" vertical="center" wrapText="1"/>
    </xf>
    <xf numFmtId="0" fontId="6" fillId="0" borderId="10" xfId="0" applyFont="1" applyBorder="1" applyAlignment="1">
      <alignment vertical="center" wrapText="1"/>
    </xf>
    <xf numFmtId="170" fontId="6" fillId="0" borderId="24" xfId="50" applyNumberFormat="1" applyFont="1" applyBorder="1" applyAlignment="1">
      <alignment horizontal="right" wrapText="1"/>
    </xf>
    <xf numFmtId="0" fontId="6" fillId="0" borderId="20" xfId="0" applyFont="1" applyBorder="1" applyAlignment="1">
      <alignment wrapText="1"/>
    </xf>
    <xf numFmtId="0" fontId="6" fillId="0" borderId="28" xfId="0" applyFont="1" applyBorder="1" applyAlignment="1">
      <alignment wrapText="1"/>
    </xf>
    <xf numFmtId="0" fontId="6" fillId="0" borderId="28" xfId="0" applyFont="1" applyBorder="1" applyAlignment="1">
      <alignment horizontal="center" wrapText="1"/>
    </xf>
    <xf numFmtId="0" fontId="6" fillId="0" borderId="24" xfId="0" applyFont="1" applyBorder="1" applyAlignment="1">
      <alignment horizontal="center" wrapText="1"/>
    </xf>
    <xf numFmtId="170" fontId="6" fillId="0" borderId="28" xfId="50" applyNumberFormat="1" applyFont="1" applyBorder="1" applyAlignment="1">
      <alignment horizontal="right" wrapText="1"/>
    </xf>
    <xf numFmtId="170" fontId="6" fillId="33" borderId="17" xfId="50" applyNumberFormat="1" applyFont="1" applyFill="1" applyBorder="1" applyAlignment="1">
      <alignment horizontal="right" wrapText="1"/>
    </xf>
    <xf numFmtId="170" fontId="6" fillId="0" borderId="17" xfId="50" applyNumberFormat="1" applyFont="1" applyFill="1" applyBorder="1" applyAlignment="1">
      <alignment horizontal="right" wrapText="1"/>
    </xf>
    <xf numFmtId="173" fontId="4" fillId="0" borderId="17" xfId="0" applyNumberFormat="1" applyFont="1" applyFill="1" applyBorder="1" applyAlignment="1">
      <alignment horizontal="center" wrapText="1"/>
    </xf>
    <xf numFmtId="0" fontId="6" fillId="33" borderId="19" xfId="0" applyNumberFormat="1" applyFont="1" applyFill="1" applyBorder="1" applyAlignment="1">
      <alignment horizontal="left" vertical="center" wrapText="1"/>
    </xf>
    <xf numFmtId="0" fontId="4" fillId="33" borderId="24" xfId="0" applyFont="1" applyFill="1" applyBorder="1" applyAlignment="1">
      <alignment horizontal="center" vertical="center" wrapText="1"/>
    </xf>
    <xf numFmtId="170" fontId="6" fillId="33" borderId="24" xfId="50" applyNumberFormat="1" applyFont="1" applyFill="1" applyBorder="1" applyAlignment="1">
      <alignment horizontal="right" vertical="center"/>
    </xf>
    <xf numFmtId="0" fontId="4" fillId="0" borderId="25" xfId="0" applyFont="1" applyBorder="1" applyAlignment="1">
      <alignment vertical="center" wrapText="1"/>
    </xf>
    <xf numFmtId="0" fontId="4" fillId="33" borderId="19" xfId="0" applyFont="1" applyFill="1" applyBorder="1" applyAlignment="1">
      <alignment horizontal="center" vertical="center" wrapText="1"/>
    </xf>
    <xf numFmtId="170" fontId="6" fillId="33" borderId="19" xfId="50" applyNumberFormat="1" applyFont="1" applyFill="1" applyBorder="1" applyAlignment="1">
      <alignment horizontal="right" vertical="center"/>
    </xf>
    <xf numFmtId="0" fontId="6" fillId="33" borderId="19"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6" fillId="0" borderId="19" xfId="0" applyFont="1" applyBorder="1" applyAlignment="1">
      <alignment horizontal="justify" vertical="center" wrapText="1"/>
    </xf>
    <xf numFmtId="0" fontId="4" fillId="0" borderId="24" xfId="0" applyFont="1" applyBorder="1" applyAlignment="1">
      <alignment horizontal="center" vertical="center" wrapText="1"/>
    </xf>
    <xf numFmtId="0" fontId="6" fillId="0" borderId="19" xfId="0" applyNumberFormat="1" applyFont="1" applyBorder="1" applyAlignment="1">
      <alignment horizontal="justify" vertical="center" wrapText="1"/>
    </xf>
    <xf numFmtId="0" fontId="4" fillId="0" borderId="11" xfId="0" applyFont="1" applyBorder="1" applyAlignment="1">
      <alignment horizontal="center" wrapText="1"/>
    </xf>
    <xf numFmtId="0" fontId="6" fillId="0" borderId="19" xfId="0" applyFont="1" applyBorder="1" applyAlignment="1">
      <alignment horizontal="justify" vertical="justify" wrapText="1"/>
    </xf>
    <xf numFmtId="0" fontId="4" fillId="0" borderId="20" xfId="0" applyFont="1" applyBorder="1" applyAlignment="1">
      <alignment vertical="center" wrapText="1"/>
    </xf>
    <xf numFmtId="0" fontId="6" fillId="33" borderId="19" xfId="0" applyNumberFormat="1" applyFont="1" applyFill="1" applyBorder="1" applyAlignment="1">
      <alignment horizontal="justify" vertical="justify" wrapText="1"/>
    </xf>
    <xf numFmtId="0" fontId="4" fillId="33" borderId="11" xfId="0" applyFont="1" applyFill="1" applyBorder="1" applyAlignment="1">
      <alignment horizontal="center" wrapText="1"/>
    </xf>
    <xf numFmtId="170" fontId="6" fillId="33" borderId="19" xfId="50" applyNumberFormat="1" applyFont="1" applyFill="1" applyBorder="1" applyAlignment="1">
      <alignment horizontal="right"/>
    </xf>
    <xf numFmtId="0" fontId="4" fillId="33" borderId="23" xfId="0" applyFont="1" applyFill="1" applyBorder="1" applyAlignment="1">
      <alignment horizontal="center" vertical="center" wrapText="1"/>
    </xf>
    <xf numFmtId="0" fontId="4" fillId="33" borderId="24" xfId="0" applyFont="1" applyFill="1" applyBorder="1" applyAlignment="1">
      <alignment horizontal="justify" vertical="center" wrapText="1"/>
    </xf>
    <xf numFmtId="0" fontId="4" fillId="33" borderId="19" xfId="0" applyFont="1" applyFill="1" applyBorder="1" applyAlignment="1">
      <alignment horizontal="justify" vertical="center" wrapText="1"/>
    </xf>
    <xf numFmtId="170" fontId="4" fillId="33" borderId="19" xfId="50" applyNumberFormat="1" applyFont="1" applyFill="1" applyBorder="1" applyAlignment="1">
      <alignment horizontal="right" vertical="center" wrapText="1"/>
    </xf>
    <xf numFmtId="0" fontId="6" fillId="33" borderId="19" xfId="0" applyNumberFormat="1" applyFont="1" applyFill="1" applyBorder="1" applyAlignment="1">
      <alignment horizontal="justify" vertical="center" wrapText="1"/>
    </xf>
    <xf numFmtId="0" fontId="6" fillId="33" borderId="19" xfId="0" applyFont="1" applyFill="1" applyBorder="1" applyAlignment="1">
      <alignment horizontal="justify" vertical="center" wrapText="1"/>
    </xf>
    <xf numFmtId="0" fontId="6" fillId="0" borderId="19" xfId="0" applyNumberFormat="1" applyFont="1" applyBorder="1" applyAlignment="1">
      <alignment horizontal="left"/>
    </xf>
    <xf numFmtId="170" fontId="6" fillId="0" borderId="19" xfId="50" applyNumberFormat="1" applyFont="1" applyBorder="1" applyAlignment="1">
      <alignment horizontal="right"/>
    </xf>
    <xf numFmtId="0" fontId="4" fillId="33" borderId="18" xfId="0" applyFont="1" applyFill="1" applyBorder="1" applyAlignment="1">
      <alignment horizontal="center" wrapText="1"/>
    </xf>
    <xf numFmtId="0" fontId="6" fillId="0" borderId="19" xfId="0" applyNumberFormat="1" applyFont="1" applyBorder="1" applyAlignment="1">
      <alignment horizontal="left" vertical="justify" wrapText="1"/>
    </xf>
    <xf numFmtId="0" fontId="4" fillId="0" borderId="29" xfId="0" applyFont="1" applyBorder="1" applyAlignment="1">
      <alignment horizontal="center" vertical="center" wrapText="1"/>
    </xf>
    <xf numFmtId="0" fontId="6" fillId="33" borderId="28" xfId="0" applyFont="1" applyFill="1" applyBorder="1" applyAlignment="1">
      <alignment horizontal="justify" vertical="justify" wrapText="1"/>
    </xf>
    <xf numFmtId="0" fontId="4" fillId="0" borderId="17" xfId="0" applyFont="1" applyBorder="1" applyAlignment="1">
      <alignment horizontal="center" vertical="center" wrapText="1"/>
    </xf>
    <xf numFmtId="0" fontId="4" fillId="0" borderId="28" xfId="0" applyFont="1" applyBorder="1" applyAlignment="1">
      <alignment horizontal="center" vertical="center" wrapText="1"/>
    </xf>
    <xf numFmtId="170" fontId="6" fillId="33" borderId="28" xfId="50" applyNumberFormat="1" applyFont="1" applyFill="1" applyBorder="1" applyAlignment="1">
      <alignment horizontal="right" vertical="center"/>
    </xf>
    <xf numFmtId="0" fontId="4" fillId="0" borderId="23" xfId="0" applyFont="1" applyBorder="1" applyAlignment="1">
      <alignment horizontal="center" vertical="center" wrapText="1"/>
    </xf>
    <xf numFmtId="170" fontId="4" fillId="0" borderId="24" xfId="50" applyNumberFormat="1" applyFont="1" applyBorder="1" applyAlignment="1">
      <alignment horizontal="right" vertical="center" wrapText="1"/>
    </xf>
    <xf numFmtId="0" fontId="4" fillId="0" borderId="18" xfId="0" applyFont="1" applyBorder="1" applyAlignment="1">
      <alignment horizontal="center"/>
    </xf>
    <xf numFmtId="0" fontId="4" fillId="0" borderId="19" xfId="0" applyFont="1" applyBorder="1" applyAlignment="1">
      <alignment horizontal="justify" vertical="justify" wrapText="1"/>
    </xf>
    <xf numFmtId="170" fontId="4" fillId="0" borderId="19" xfId="50" applyNumberFormat="1" applyFont="1" applyBorder="1" applyAlignment="1">
      <alignment horizontal="right"/>
    </xf>
    <xf numFmtId="0" fontId="4" fillId="0" borderId="18" xfId="0" applyFont="1" applyFill="1" applyBorder="1" applyAlignment="1">
      <alignment horizontal="center" vertical="justify" wrapText="1"/>
    </xf>
    <xf numFmtId="0" fontId="4" fillId="0" borderId="19" xfId="0" applyFont="1" applyBorder="1" applyAlignment="1">
      <alignment horizontal="justify" vertical="center" wrapText="1"/>
    </xf>
    <xf numFmtId="170" fontId="4" fillId="0" borderId="19" xfId="50" applyNumberFormat="1" applyFont="1" applyBorder="1" applyAlignment="1">
      <alignment horizontal="right" vertical="justify" wrapText="1"/>
    </xf>
    <xf numFmtId="0" fontId="4" fillId="33" borderId="18" xfId="0" applyFont="1" applyFill="1" applyBorder="1" applyAlignment="1">
      <alignment horizontal="center" vertical="justify" wrapText="1"/>
    </xf>
    <xf numFmtId="0" fontId="4" fillId="0" borderId="19" xfId="0" applyFont="1" applyBorder="1" applyAlignment="1">
      <alignment horizontal="center" vertical="justify" wrapText="1"/>
    </xf>
    <xf numFmtId="0" fontId="6" fillId="33" borderId="18" xfId="0" applyFont="1" applyFill="1" applyBorder="1" applyAlignment="1">
      <alignment horizontal="center" vertical="justify" wrapText="1"/>
    </xf>
    <xf numFmtId="0" fontId="4" fillId="33" borderId="19" xfId="0" applyFont="1" applyFill="1" applyBorder="1" applyAlignment="1">
      <alignment horizontal="justify" vertical="justify" wrapText="1"/>
    </xf>
    <xf numFmtId="170" fontId="4" fillId="33" borderId="19" xfId="50" applyNumberFormat="1" applyFont="1" applyFill="1" applyBorder="1" applyAlignment="1">
      <alignment horizontal="right" vertical="center"/>
    </xf>
    <xf numFmtId="0" fontId="4" fillId="33" borderId="19" xfId="0" applyFont="1" applyFill="1" applyBorder="1" applyAlignment="1">
      <alignment horizontal="left" vertical="center" wrapText="1"/>
    </xf>
    <xf numFmtId="170" fontId="4" fillId="0" borderId="19" xfId="50" applyNumberFormat="1" applyFont="1" applyFill="1" applyBorder="1" applyAlignment="1">
      <alignment horizontal="right" vertical="justify" wrapText="1"/>
    </xf>
    <xf numFmtId="0" fontId="6" fillId="33" borderId="18" xfId="39" applyFont="1" applyFill="1" applyBorder="1" applyAlignment="1">
      <alignment horizontal="center" vertical="justify" wrapText="1"/>
    </xf>
    <xf numFmtId="0" fontId="6" fillId="33" borderId="19" xfId="39" applyFont="1" applyFill="1" applyBorder="1" applyAlignment="1">
      <alignment horizontal="justify" vertical="justify" wrapText="1"/>
    </xf>
    <xf numFmtId="170" fontId="6" fillId="33" borderId="19" xfId="50" applyNumberFormat="1" applyFont="1" applyFill="1" applyBorder="1" applyAlignment="1">
      <alignment horizontal="right" vertical="justify" wrapText="1"/>
    </xf>
    <xf numFmtId="0" fontId="6" fillId="33" borderId="19" xfId="0" applyFont="1" applyFill="1" applyBorder="1" applyAlignment="1">
      <alignment horizontal="justify" vertical="justify" wrapText="1"/>
    </xf>
    <xf numFmtId="0" fontId="6" fillId="33" borderId="19" xfId="0" applyFont="1" applyFill="1" applyBorder="1" applyAlignment="1">
      <alignment horizontal="center" vertical="center" wrapText="1"/>
    </xf>
    <xf numFmtId="0" fontId="6" fillId="33" borderId="19" xfId="39" applyFont="1" applyFill="1" applyBorder="1" applyAlignment="1">
      <alignment horizontal="center" vertical="justify" wrapText="1"/>
    </xf>
    <xf numFmtId="0" fontId="4" fillId="33" borderId="19" xfId="0" applyFont="1" applyFill="1" applyBorder="1" applyAlignment="1">
      <alignment horizontal="center" vertical="justify" wrapText="1"/>
    </xf>
    <xf numFmtId="170" fontId="4" fillId="33" borderId="19" xfId="50" applyNumberFormat="1" applyFont="1" applyFill="1" applyBorder="1" applyAlignment="1">
      <alignment horizontal="right" vertical="justify" wrapText="1"/>
    </xf>
    <xf numFmtId="170" fontId="6" fillId="0" borderId="19" xfId="50" applyNumberFormat="1" applyFont="1" applyBorder="1" applyAlignment="1">
      <alignment horizontal="right" vertical="justify" wrapText="1"/>
    </xf>
    <xf numFmtId="0" fontId="6" fillId="0" borderId="18" xfId="0" applyFont="1" applyFill="1" applyBorder="1" applyAlignment="1">
      <alignment horizontal="center" vertical="center"/>
    </xf>
    <xf numFmtId="0" fontId="6" fillId="0" borderId="19" xfId="0" applyFont="1" applyBorder="1" applyAlignment="1">
      <alignment vertical="center" wrapText="1"/>
    </xf>
    <xf numFmtId="174" fontId="6" fillId="0" borderId="19" xfId="48" applyNumberFormat="1" applyFont="1" applyBorder="1" applyAlignment="1">
      <alignment horizontal="center" vertical="center" wrapText="1"/>
    </xf>
    <xf numFmtId="170" fontId="6" fillId="0" borderId="19" xfId="50" applyNumberFormat="1" applyFont="1" applyBorder="1" applyAlignment="1">
      <alignment horizontal="right" vertical="center" wrapText="1"/>
    </xf>
    <xf numFmtId="0" fontId="6" fillId="0" borderId="20" xfId="0" applyFont="1" applyBorder="1" applyAlignment="1">
      <alignment vertical="center" wrapText="1"/>
    </xf>
    <xf numFmtId="1" fontId="6" fillId="0" borderId="18" xfId="0" applyNumberFormat="1" applyFont="1" applyFill="1" applyBorder="1" applyAlignment="1">
      <alignment horizontal="center" vertical="center"/>
    </xf>
    <xf numFmtId="0" fontId="6" fillId="0" borderId="19" xfId="0" applyFont="1" applyBorder="1" applyAlignment="1">
      <alignment horizontal="left" vertical="center" wrapText="1"/>
    </xf>
    <xf numFmtId="0" fontId="6" fillId="0" borderId="18" xfId="0" applyFont="1" applyBorder="1" applyAlignment="1">
      <alignment horizontal="center" vertical="center"/>
    </xf>
    <xf numFmtId="175" fontId="6" fillId="0" borderId="17" xfId="48" applyNumberFormat="1" applyFont="1" applyBorder="1" applyAlignment="1">
      <alignment horizontal="center" vertical="center" wrapText="1"/>
    </xf>
    <xf numFmtId="1" fontId="6" fillId="0" borderId="18" xfId="0" applyNumberFormat="1" applyFont="1" applyFill="1" applyBorder="1" applyAlignment="1">
      <alignment horizontal="center"/>
    </xf>
    <xf numFmtId="0" fontId="15"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1" xfId="0" applyFont="1" applyBorder="1" applyAlignment="1">
      <alignment vertical="center" wrapText="1"/>
    </xf>
    <xf numFmtId="0" fontId="6" fillId="0" borderId="18" xfId="0" applyFont="1" applyBorder="1" applyAlignment="1">
      <alignment horizontal="center" vertical="center" wrapText="1"/>
    </xf>
    <xf numFmtId="3" fontId="6" fillId="0" borderId="11" xfId="0" applyNumberFormat="1" applyFont="1" applyBorder="1" applyAlignment="1">
      <alignment vertical="center" wrapText="1"/>
    </xf>
    <xf numFmtId="170" fontId="6" fillId="0" borderId="19" xfId="50" applyNumberFormat="1" applyFont="1" applyBorder="1" applyAlignment="1">
      <alignment horizontal="right" wrapText="1"/>
    </xf>
    <xf numFmtId="0" fontId="6" fillId="0" borderId="19" xfId="0" applyFont="1" applyBorder="1" applyAlignment="1">
      <alignment horizontal="center" vertical="center" wrapText="1"/>
    </xf>
    <xf numFmtId="170" fontId="6" fillId="0" borderId="19" xfId="50" applyNumberFormat="1" applyFont="1" applyBorder="1" applyAlignment="1">
      <alignment horizontal="right" vertical="center"/>
    </xf>
    <xf numFmtId="0" fontId="4" fillId="0" borderId="19" xfId="0" applyFont="1" applyBorder="1" applyAlignment="1">
      <alignment horizontal="left" vertical="center" wrapText="1"/>
    </xf>
    <xf numFmtId="170" fontId="4" fillId="0" borderId="19" xfId="50" applyNumberFormat="1" applyFont="1" applyBorder="1" applyAlignment="1">
      <alignment horizontal="right" vertical="center"/>
    </xf>
    <xf numFmtId="0" fontId="6" fillId="0" borderId="19" xfId="0" applyFont="1" applyBorder="1" applyAlignment="1">
      <alignment horizontal="left" wrapText="1"/>
    </xf>
    <xf numFmtId="0" fontId="6" fillId="0" borderId="19" xfId="0" applyFont="1" applyBorder="1" applyAlignment="1">
      <alignment/>
    </xf>
    <xf numFmtId="0" fontId="6" fillId="0" borderId="18" xfId="0" applyFont="1" applyFill="1" applyBorder="1" applyAlignment="1">
      <alignment horizontal="center" wrapText="1"/>
    </xf>
    <xf numFmtId="0" fontId="6" fillId="0" borderId="19" xfId="0" applyFont="1" applyBorder="1" applyAlignment="1">
      <alignment horizontal="justify" vertical="top" wrapText="1"/>
    </xf>
    <xf numFmtId="176" fontId="6" fillId="0" borderId="19" xfId="0" applyNumberFormat="1" applyFont="1" applyBorder="1" applyAlignment="1">
      <alignment horizontal="center" wrapText="1"/>
    </xf>
    <xf numFmtId="0" fontId="4" fillId="0" borderId="20" xfId="0" applyFont="1" applyBorder="1" applyAlignment="1">
      <alignment wrapText="1"/>
    </xf>
    <xf numFmtId="0" fontId="6" fillId="33" borderId="18" xfId="0" applyFont="1" applyFill="1" applyBorder="1" applyAlignment="1">
      <alignment horizontal="center" wrapText="1"/>
    </xf>
    <xf numFmtId="0" fontId="4" fillId="0" borderId="19" xfId="0" applyFont="1" applyBorder="1" applyAlignment="1">
      <alignment horizontal="justify" vertical="top" wrapText="1"/>
    </xf>
    <xf numFmtId="173" fontId="6" fillId="0" borderId="19" xfId="0" applyNumberFormat="1" applyFont="1" applyBorder="1" applyAlignment="1">
      <alignment horizontal="center" wrapText="1"/>
    </xf>
    <xf numFmtId="173" fontId="4" fillId="0" borderId="19" xfId="0" applyNumberFormat="1" applyFont="1" applyBorder="1" applyAlignment="1">
      <alignment horizontal="center" wrapText="1"/>
    </xf>
    <xf numFmtId="0" fontId="6" fillId="33" borderId="19" xfId="0" applyFont="1" applyFill="1" applyBorder="1" applyAlignment="1">
      <alignment horizontal="justify" vertical="top" wrapText="1"/>
    </xf>
    <xf numFmtId="0" fontId="6" fillId="0" borderId="21" xfId="0" applyFont="1" applyFill="1" applyBorder="1" applyAlignment="1">
      <alignment horizontal="center" wrapText="1"/>
    </xf>
    <xf numFmtId="0" fontId="4" fillId="0" borderId="17" xfId="0" applyFont="1" applyBorder="1" applyAlignment="1">
      <alignment horizontal="justify" vertical="top" wrapText="1"/>
    </xf>
    <xf numFmtId="173" fontId="6" fillId="0" borderId="17" xfId="0" applyNumberFormat="1" applyFont="1" applyBorder="1" applyAlignment="1">
      <alignment horizontal="center" wrapText="1"/>
    </xf>
    <xf numFmtId="0" fontId="4" fillId="0" borderId="17" xfId="0" applyFont="1" applyBorder="1" applyAlignment="1">
      <alignment horizontal="center" wrapText="1"/>
    </xf>
    <xf numFmtId="170" fontId="4" fillId="0" borderId="17" xfId="50" applyNumberFormat="1" applyFont="1" applyBorder="1" applyAlignment="1">
      <alignment horizontal="right" wrapText="1"/>
    </xf>
    <xf numFmtId="0" fontId="4" fillId="0" borderId="22" xfId="0" applyFont="1" applyBorder="1" applyAlignment="1">
      <alignment wrapText="1"/>
    </xf>
    <xf numFmtId="0" fontId="1" fillId="0" borderId="0" xfId="0" applyFont="1" applyFill="1" applyAlignment="1">
      <alignment/>
    </xf>
    <xf numFmtId="14" fontId="4" fillId="0" borderId="19" xfId="0" applyNumberFormat="1" applyFont="1" applyBorder="1" applyAlignment="1">
      <alignment horizontal="center" wrapText="1"/>
    </xf>
    <xf numFmtId="170" fontId="4" fillId="0" borderId="19" xfId="0" applyNumberFormat="1" applyFont="1" applyBorder="1" applyAlignment="1">
      <alignment horizontal="right" wrapText="1"/>
    </xf>
    <xf numFmtId="0" fontId="6" fillId="33" borderId="18" xfId="0" applyFont="1" applyFill="1" applyBorder="1" applyAlignment="1">
      <alignment horizontal="center" vertical="center" wrapText="1"/>
    </xf>
    <xf numFmtId="174" fontId="6" fillId="0" borderId="19" xfId="48" applyNumberFormat="1" applyFont="1" applyFill="1" applyBorder="1" applyAlignment="1">
      <alignment horizontal="center" vertical="center"/>
    </xf>
    <xf numFmtId="170" fontId="6" fillId="33" borderId="19" xfId="0" applyNumberFormat="1" applyFont="1" applyFill="1" applyBorder="1" applyAlignment="1">
      <alignment horizontal="right" vertical="center"/>
    </xf>
    <xf numFmtId="14" fontId="4" fillId="0" borderId="19" xfId="0" applyNumberFormat="1" applyFont="1" applyBorder="1" applyAlignment="1">
      <alignment horizontal="center" vertical="center" wrapText="1"/>
    </xf>
    <xf numFmtId="170" fontId="4" fillId="0" borderId="19" xfId="0" applyNumberFormat="1" applyFont="1" applyBorder="1" applyAlignment="1">
      <alignment horizontal="right" vertical="center" wrapText="1"/>
    </xf>
    <xf numFmtId="0" fontId="4" fillId="33" borderId="19" xfId="0" applyFont="1" applyFill="1" applyBorder="1" applyAlignment="1">
      <alignment wrapText="1"/>
    </xf>
    <xf numFmtId="0" fontId="6" fillId="33" borderId="17" xfId="0" applyFont="1" applyFill="1" applyBorder="1" applyAlignment="1">
      <alignment horizontal="center" vertical="center" wrapText="1"/>
    </xf>
    <xf numFmtId="0" fontId="4" fillId="33" borderId="24" xfId="0" applyFont="1" applyFill="1" applyBorder="1" applyAlignment="1">
      <alignment wrapText="1"/>
    </xf>
    <xf numFmtId="0" fontId="4" fillId="33" borderId="24" xfId="0" applyFont="1" applyFill="1" applyBorder="1" applyAlignment="1">
      <alignment vertical="center" wrapText="1"/>
    </xf>
    <xf numFmtId="0" fontId="4" fillId="33" borderId="11" xfId="0" applyFont="1" applyFill="1" applyBorder="1" applyAlignment="1">
      <alignment vertical="center" wrapText="1"/>
    </xf>
    <xf numFmtId="14" fontId="4" fillId="33" borderId="1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14" fontId="6" fillId="0" borderId="19" xfId="0" applyNumberFormat="1" applyFont="1" applyBorder="1" applyAlignment="1">
      <alignment horizontal="center" vertical="center" wrapText="1"/>
    </xf>
    <xf numFmtId="0" fontId="6" fillId="0" borderId="17" xfId="0" applyFont="1" applyBorder="1" applyAlignment="1">
      <alignment horizontal="center" vertical="center" wrapText="1"/>
    </xf>
    <xf numFmtId="170" fontId="6" fillId="0" borderId="19" xfId="48" applyNumberFormat="1" applyFont="1" applyFill="1" applyBorder="1" applyAlignment="1">
      <alignment horizontal="right" vertical="center"/>
    </xf>
    <xf numFmtId="14" fontId="6" fillId="0" borderId="19" xfId="0" applyNumberFormat="1" applyFont="1" applyFill="1" applyBorder="1" applyAlignment="1">
      <alignment horizontal="center" vertical="center" wrapText="1"/>
    </xf>
    <xf numFmtId="0" fontId="4" fillId="33" borderId="15" xfId="0" applyFont="1" applyFill="1" applyBorder="1" applyAlignment="1">
      <alignment vertical="center" wrapText="1"/>
    </xf>
    <xf numFmtId="170" fontId="6" fillId="33" borderId="19" xfId="48" applyNumberFormat="1" applyFont="1" applyFill="1" applyBorder="1" applyAlignment="1">
      <alignment horizontal="right" vertical="center"/>
    </xf>
    <xf numFmtId="170" fontId="4" fillId="33" borderId="19" xfId="0" applyNumberFormat="1" applyFont="1" applyFill="1" applyBorder="1" applyAlignment="1">
      <alignment horizontal="right" vertical="center"/>
    </xf>
    <xf numFmtId="173" fontId="6" fillId="0" borderId="19" xfId="0" applyNumberFormat="1" applyFont="1" applyFill="1" applyBorder="1" applyAlignment="1">
      <alignment horizontal="center" vertical="center"/>
    </xf>
    <xf numFmtId="0" fontId="4" fillId="33" borderId="27" xfId="0" applyFont="1" applyFill="1" applyBorder="1" applyAlignment="1">
      <alignment horizontal="center" vertical="center" wrapText="1"/>
    </xf>
    <xf numFmtId="174" fontId="6" fillId="33" borderId="19" xfId="48" applyNumberFormat="1" applyFont="1" applyFill="1" applyBorder="1" applyAlignment="1">
      <alignment horizontal="center" vertical="center"/>
    </xf>
    <xf numFmtId="170" fontId="6" fillId="0" borderId="19" xfId="0" applyNumberFormat="1" applyFont="1" applyFill="1" applyBorder="1" applyAlignment="1">
      <alignment horizontal="right" vertical="center" wrapText="1"/>
    </xf>
    <xf numFmtId="0" fontId="17" fillId="33" borderId="18" xfId="0" applyFont="1" applyFill="1" applyBorder="1" applyAlignment="1">
      <alignment horizontal="center" vertical="center" wrapText="1"/>
    </xf>
    <xf numFmtId="170" fontId="6" fillId="0" borderId="19" xfId="0" applyNumberFormat="1" applyFont="1" applyFill="1" applyBorder="1" applyAlignment="1">
      <alignment horizontal="right" vertical="center"/>
    </xf>
    <xf numFmtId="0" fontId="6" fillId="33" borderId="0" xfId="0" applyFont="1" applyFill="1" applyBorder="1" applyAlignment="1">
      <alignment horizontal="center" vertical="center" wrapText="1"/>
    </xf>
    <xf numFmtId="0" fontId="6" fillId="33" borderId="18" xfId="0" applyFont="1" applyFill="1" applyBorder="1" applyAlignment="1">
      <alignment horizontal="center"/>
    </xf>
    <xf numFmtId="14" fontId="18" fillId="0" borderId="0" xfId="0" applyNumberFormat="1" applyFont="1" applyFill="1" applyAlignment="1">
      <alignment/>
    </xf>
    <xf numFmtId="0" fontId="4" fillId="0" borderId="18" xfId="0" applyFont="1" applyFill="1" applyBorder="1" applyAlignment="1">
      <alignment horizontal="center"/>
    </xf>
    <xf numFmtId="14" fontId="4" fillId="0" borderId="19" xfId="0" applyNumberFormat="1" applyFont="1" applyBorder="1" applyAlignment="1">
      <alignment horizontal="center"/>
    </xf>
    <xf numFmtId="0" fontId="4" fillId="0" borderId="19" xfId="0" applyFont="1" applyBorder="1" applyAlignment="1">
      <alignment horizontal="center" vertical="top"/>
    </xf>
    <xf numFmtId="0" fontId="4" fillId="0" borderId="19" xfId="0" applyFont="1" applyBorder="1" applyAlignment="1">
      <alignment horizontal="center"/>
    </xf>
    <xf numFmtId="14" fontId="4" fillId="0" borderId="19" xfId="0" applyNumberFormat="1" applyFont="1" applyFill="1" applyBorder="1" applyAlignment="1">
      <alignment horizontal="center"/>
    </xf>
    <xf numFmtId="0" fontId="4" fillId="0" borderId="18" xfId="0" applyNumberFormat="1" applyFont="1" applyFill="1" applyBorder="1" applyAlignment="1">
      <alignment horizontal="center" wrapText="1"/>
    </xf>
    <xf numFmtId="0" fontId="4" fillId="33" borderId="18" xfId="0" applyNumberFormat="1" applyFont="1" applyFill="1" applyBorder="1" applyAlignment="1">
      <alignment horizontal="center" wrapText="1"/>
    </xf>
    <xf numFmtId="0" fontId="6" fillId="33" borderId="18" xfId="0" applyNumberFormat="1" applyFont="1" applyFill="1" applyBorder="1" applyAlignment="1">
      <alignment horizontal="center" vertical="center" wrapText="1"/>
    </xf>
    <xf numFmtId="0" fontId="4" fillId="33" borderId="19" xfId="0" applyFont="1" applyFill="1" applyBorder="1" applyAlignment="1">
      <alignment horizontal="center" wrapText="1"/>
    </xf>
    <xf numFmtId="170" fontId="4" fillId="0" borderId="19" xfId="50" applyNumberFormat="1" applyFont="1" applyFill="1" applyBorder="1" applyAlignment="1">
      <alignment horizontal="right" vertical="center" wrapText="1"/>
    </xf>
    <xf numFmtId="0" fontId="4" fillId="0" borderId="19" xfId="0" applyFont="1" applyFill="1" applyBorder="1" applyAlignment="1">
      <alignment horizontal="justify" vertical="justify" wrapText="1"/>
    </xf>
    <xf numFmtId="14" fontId="4"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70" fontId="4" fillId="0" borderId="19" xfId="52" applyNumberFormat="1" applyFont="1" applyFill="1" applyBorder="1" applyAlignment="1">
      <alignment horizontal="right" vertical="center" wrapText="1"/>
    </xf>
    <xf numFmtId="14" fontId="4" fillId="0" borderId="19" xfId="0" applyNumberFormat="1" applyFont="1" applyFill="1" applyBorder="1" applyAlignment="1">
      <alignment horizontal="center" wrapText="1"/>
    </xf>
    <xf numFmtId="0" fontId="4" fillId="0" borderId="18" xfId="0" applyNumberFormat="1" applyFont="1" applyFill="1" applyBorder="1" applyAlignment="1">
      <alignment horizontal="center" vertical="top" wrapText="1"/>
    </xf>
    <xf numFmtId="170" fontId="4" fillId="0" borderId="19" xfId="0" applyNumberFormat="1" applyFont="1" applyFill="1" applyBorder="1" applyAlignment="1">
      <alignment horizontal="right" vertical="center" wrapText="1"/>
    </xf>
    <xf numFmtId="0" fontId="4" fillId="0" borderId="18" xfId="0" applyNumberFormat="1" applyFont="1" applyFill="1" applyBorder="1" applyAlignment="1">
      <alignment horizontal="center"/>
    </xf>
    <xf numFmtId="4" fontId="4" fillId="0" borderId="19" xfId="0" applyNumberFormat="1" applyFont="1" applyFill="1" applyBorder="1" applyAlignment="1">
      <alignment horizontal="justify" vertical="justify"/>
    </xf>
    <xf numFmtId="170" fontId="4" fillId="0" borderId="19" xfId="52" applyNumberFormat="1" applyFont="1" applyFill="1" applyBorder="1" applyAlignment="1">
      <alignment horizontal="right"/>
    </xf>
    <xf numFmtId="4" fontId="4" fillId="0" borderId="19" xfId="0" applyNumberFormat="1" applyFont="1" applyFill="1" applyBorder="1" applyAlignment="1">
      <alignment horizontal="justify" vertical="justify" wrapText="1"/>
    </xf>
    <xf numFmtId="0" fontId="6" fillId="0" borderId="18" xfId="0" applyNumberFormat="1" applyFont="1" applyFill="1" applyBorder="1" applyAlignment="1">
      <alignment horizontal="center" vertical="center"/>
    </xf>
    <xf numFmtId="173" fontId="4" fillId="0" borderId="19" xfId="0" applyNumberFormat="1" applyFont="1" applyFill="1" applyBorder="1" applyAlignment="1">
      <alignment horizontal="center" vertical="center" wrapText="1"/>
    </xf>
    <xf numFmtId="4" fontId="4" fillId="0" borderId="19" xfId="0" applyNumberFormat="1" applyFont="1" applyFill="1" applyBorder="1" applyAlignment="1">
      <alignment horizontal="center" vertical="center" wrapText="1"/>
    </xf>
    <xf numFmtId="4" fontId="4" fillId="0" borderId="20" xfId="0" applyNumberFormat="1" applyFont="1" applyFill="1" applyBorder="1" applyAlignment="1">
      <alignment vertical="center" wrapText="1"/>
    </xf>
    <xf numFmtId="0" fontId="4" fillId="0" borderId="18" xfId="0" applyNumberFormat="1" applyFont="1" applyFill="1" applyBorder="1" applyAlignment="1">
      <alignment horizontal="center" vertical="center" wrapText="1"/>
    </xf>
    <xf numFmtId="170" fontId="4" fillId="0" borderId="19" xfId="0" applyNumberFormat="1" applyFont="1" applyFill="1" applyBorder="1" applyAlignment="1">
      <alignment horizontal="right" vertical="center"/>
    </xf>
    <xf numFmtId="3" fontId="4" fillId="0" borderId="19"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xf>
    <xf numFmtId="170" fontId="4" fillId="0" borderId="19" xfId="0" applyNumberFormat="1" applyFont="1" applyFill="1" applyBorder="1" applyAlignment="1">
      <alignment horizontal="right" wrapText="1"/>
    </xf>
    <xf numFmtId="170" fontId="4" fillId="0" borderId="19" xfId="52" applyNumberFormat="1" applyFont="1" applyFill="1" applyBorder="1" applyAlignment="1">
      <alignment horizontal="right" vertical="center"/>
    </xf>
    <xf numFmtId="0" fontId="4" fillId="33" borderId="18" xfId="0" applyNumberFormat="1" applyFont="1" applyFill="1" applyBorder="1" applyAlignment="1">
      <alignment horizontal="center" vertical="center" wrapText="1"/>
    </xf>
    <xf numFmtId="3" fontId="4" fillId="0" borderId="19" xfId="0" applyNumberFormat="1" applyFont="1" applyBorder="1" applyAlignment="1">
      <alignment horizontal="justify" vertical="justify" wrapText="1"/>
    </xf>
    <xf numFmtId="170" fontId="4" fillId="0" borderId="19" xfId="48" applyNumberFormat="1" applyFont="1" applyBorder="1" applyAlignment="1">
      <alignment horizontal="right" wrapText="1"/>
    </xf>
    <xf numFmtId="0" fontId="4" fillId="0" borderId="19" xfId="0" applyNumberFormat="1" applyFont="1" applyBorder="1" applyAlignment="1">
      <alignment horizontal="justify" vertical="justify" wrapText="1"/>
    </xf>
    <xf numFmtId="0" fontId="4" fillId="0" borderId="18" xfId="0" applyNumberFormat="1" applyFont="1" applyBorder="1" applyAlignment="1">
      <alignment horizontal="center"/>
    </xf>
    <xf numFmtId="170" fontId="6" fillId="33" borderId="19" xfId="0" applyNumberFormat="1" applyFont="1" applyFill="1" applyBorder="1" applyAlignment="1">
      <alignment horizontal="right"/>
    </xf>
    <xf numFmtId="0" fontId="4" fillId="33" borderId="20" xfId="0" applyFont="1" applyFill="1" applyBorder="1" applyAlignment="1">
      <alignment wrapText="1"/>
    </xf>
    <xf numFmtId="170" fontId="4" fillId="0" borderId="19" xfId="50" applyNumberFormat="1" applyFont="1" applyFill="1" applyBorder="1" applyAlignment="1">
      <alignment horizontal="right"/>
    </xf>
    <xf numFmtId="173" fontId="4" fillId="0" borderId="19" xfId="0" applyNumberFormat="1" applyFont="1" applyBorder="1" applyAlignment="1">
      <alignment horizontal="center" vertical="center" wrapText="1"/>
    </xf>
    <xf numFmtId="170" fontId="4" fillId="0" borderId="19" xfId="52" applyNumberFormat="1" applyFont="1" applyBorder="1" applyAlignment="1">
      <alignment horizontal="right" vertical="center" wrapText="1"/>
    </xf>
    <xf numFmtId="0" fontId="4" fillId="0" borderId="20" xfId="0" applyFont="1" applyFill="1" applyBorder="1" applyAlignment="1">
      <alignment vertical="center" wrapText="1"/>
    </xf>
    <xf numFmtId="0" fontId="19" fillId="0" borderId="20" xfId="46" applyFont="1" applyBorder="1" applyAlignment="1">
      <alignment wrapText="1"/>
    </xf>
    <xf numFmtId="0" fontId="6" fillId="0" borderId="18" xfId="0" applyFont="1" applyBorder="1" applyAlignment="1">
      <alignment horizontal="center"/>
    </xf>
    <xf numFmtId="0" fontId="6" fillId="0" borderId="19" xfId="0" applyFont="1" applyFill="1" applyBorder="1" applyAlignment="1">
      <alignment horizontal="justify" vertical="justify" wrapText="1"/>
    </xf>
    <xf numFmtId="0" fontId="4" fillId="0" borderId="19" xfId="54" applyFont="1" applyBorder="1" applyAlignment="1">
      <alignment horizontal="justify" vertical="justify" wrapText="1"/>
      <protection/>
    </xf>
    <xf numFmtId="0" fontId="6" fillId="0" borderId="19" xfId="0" applyFont="1" applyBorder="1" applyAlignment="1">
      <alignment horizontal="center" vertical="center"/>
    </xf>
    <xf numFmtId="0" fontId="4" fillId="0" borderId="19" xfId="54" applyFont="1" applyFill="1" applyBorder="1" applyAlignment="1">
      <alignment horizontal="justify" vertical="justify" wrapText="1"/>
      <protection/>
    </xf>
    <xf numFmtId="0" fontId="6" fillId="0" borderId="19" xfId="0" applyFont="1" applyBorder="1" applyAlignment="1">
      <alignment horizontal="justify" vertical="justify"/>
    </xf>
    <xf numFmtId="0" fontId="4" fillId="0" borderId="21" xfId="0" applyFont="1" applyBorder="1" applyAlignment="1">
      <alignment horizontal="center" wrapText="1"/>
    </xf>
    <xf numFmtId="0" fontId="4" fillId="0" borderId="17" xfId="0" applyFont="1" applyBorder="1" applyAlignment="1">
      <alignment horizontal="justify" vertical="justify" wrapText="1"/>
    </xf>
    <xf numFmtId="14" fontId="4" fillId="0" borderId="17" xfId="0" applyNumberFormat="1" applyFont="1" applyBorder="1" applyAlignment="1">
      <alignment horizontal="center" wrapText="1"/>
    </xf>
    <xf numFmtId="170" fontId="4" fillId="0" borderId="17" xfId="0" applyNumberFormat="1" applyFont="1" applyBorder="1" applyAlignment="1">
      <alignment horizontal="right" wrapText="1"/>
    </xf>
    <xf numFmtId="0" fontId="19" fillId="0" borderId="22" xfId="46" applyFont="1" applyBorder="1" applyAlignment="1">
      <alignment wrapText="1"/>
    </xf>
    <xf numFmtId="0" fontId="7" fillId="0" borderId="18" xfId="0" applyFont="1" applyFill="1" applyBorder="1" applyAlignment="1">
      <alignment horizontal="center" wrapText="1"/>
    </xf>
    <xf numFmtId="0" fontId="7" fillId="0" borderId="18" xfId="0" applyFont="1" applyBorder="1" applyAlignment="1">
      <alignment horizontal="center" vertical="center" wrapText="1"/>
    </xf>
    <xf numFmtId="0" fontId="7" fillId="0" borderId="18" xfId="0" applyFont="1" applyBorder="1" applyAlignment="1">
      <alignment horizontal="center" wrapText="1"/>
    </xf>
    <xf numFmtId="0" fontId="0" fillId="0" borderId="18" xfId="0" applyBorder="1" applyAlignment="1">
      <alignment horizontal="center" vertical="center" wrapText="1"/>
    </xf>
    <xf numFmtId="170" fontId="4" fillId="0" borderId="19" xfId="0" applyNumberFormat="1" applyFont="1" applyBorder="1" applyAlignment="1">
      <alignment horizontal="right" vertical="center"/>
    </xf>
    <xf numFmtId="0" fontId="0" fillId="0" borderId="18" xfId="0" applyFont="1" applyBorder="1" applyAlignment="1">
      <alignment horizontal="center" vertical="center" wrapText="1"/>
    </xf>
    <xf numFmtId="14" fontId="6" fillId="0" borderId="19" xfId="0" applyNumberFormat="1" applyFont="1" applyBorder="1" applyAlignment="1">
      <alignment horizontal="center" wrapText="1"/>
    </xf>
    <xf numFmtId="170" fontId="6" fillId="0" borderId="19" xfId="0" applyNumberFormat="1" applyFont="1" applyBorder="1" applyAlignment="1">
      <alignment wrapText="1"/>
    </xf>
    <xf numFmtId="0" fontId="6" fillId="0" borderId="30" xfId="0" applyFont="1" applyBorder="1" applyAlignment="1">
      <alignment horizontal="center" wrapText="1"/>
    </xf>
    <xf numFmtId="0" fontId="6" fillId="0" borderId="31" xfId="0" applyFont="1" applyBorder="1" applyAlignment="1">
      <alignment wrapText="1"/>
    </xf>
    <xf numFmtId="14" fontId="6" fillId="0" borderId="31" xfId="0" applyNumberFormat="1" applyFont="1" applyBorder="1" applyAlignment="1">
      <alignment horizontal="center" wrapText="1"/>
    </xf>
    <xf numFmtId="0" fontId="6" fillId="0" borderId="31" xfId="0" applyFont="1" applyBorder="1" applyAlignment="1">
      <alignment horizontal="center" wrapText="1"/>
    </xf>
    <xf numFmtId="170" fontId="6" fillId="0" borderId="31" xfId="0" applyNumberFormat="1" applyFont="1" applyBorder="1" applyAlignment="1">
      <alignment wrapText="1"/>
    </xf>
    <xf numFmtId="170" fontId="4" fillId="0" borderId="31" xfId="50" applyNumberFormat="1" applyFont="1" applyFill="1" applyBorder="1" applyAlignment="1">
      <alignment horizontal="center" wrapText="1"/>
    </xf>
    <xf numFmtId="0" fontId="4" fillId="0" borderId="31" xfId="0" applyFont="1" applyFill="1" applyBorder="1" applyAlignment="1">
      <alignment horizontal="center" wrapText="1"/>
    </xf>
    <xf numFmtId="0" fontId="6" fillId="0" borderId="32" xfId="0" applyFont="1" applyBorder="1" applyAlignment="1">
      <alignment wrapText="1"/>
    </xf>
    <xf numFmtId="0" fontId="1" fillId="0" borderId="0" xfId="0" applyFont="1" applyAlignment="1">
      <alignment horizontal="center"/>
    </xf>
    <xf numFmtId="0" fontId="1" fillId="0" borderId="0" xfId="0" applyFont="1" applyAlignment="1">
      <alignment horizontal="justify" vertical="justify" wrapText="1"/>
    </xf>
    <xf numFmtId="0" fontId="1" fillId="0" borderId="0" xfId="0" applyFont="1" applyAlignment="1">
      <alignment horizontal="center" vertical="top"/>
    </xf>
    <xf numFmtId="0" fontId="1" fillId="0" borderId="0" xfId="0" applyFont="1" applyAlignment="1">
      <alignment horizontal="left" wrapText="1"/>
    </xf>
    <xf numFmtId="4" fontId="1" fillId="0" borderId="0" xfId="0" applyNumberFormat="1" applyFont="1" applyAlignment="1">
      <alignment horizontal="right"/>
    </xf>
    <xf numFmtId="0" fontId="4" fillId="0" borderId="23" xfId="0" applyFont="1" applyFill="1" applyBorder="1" applyAlignment="1">
      <alignment horizontal="center" wrapText="1"/>
    </xf>
    <xf numFmtId="0" fontId="4" fillId="0" borderId="24" xfId="0" applyFont="1" applyFill="1" applyBorder="1" applyAlignment="1">
      <alignment wrapText="1"/>
    </xf>
    <xf numFmtId="173" fontId="4" fillId="0" borderId="24" xfId="0" applyNumberFormat="1" applyFont="1" applyFill="1" applyBorder="1" applyAlignment="1">
      <alignment horizontal="center" wrapText="1"/>
    </xf>
    <xf numFmtId="0" fontId="4" fillId="0" borderId="24" xfId="0" applyFont="1" applyFill="1" applyBorder="1" applyAlignment="1">
      <alignment horizontal="center" wrapText="1"/>
    </xf>
    <xf numFmtId="170" fontId="4" fillId="0" borderId="24" xfId="50" applyNumberFormat="1" applyFont="1" applyFill="1" applyBorder="1" applyAlignment="1">
      <alignment horizontal="right" wrapText="1"/>
    </xf>
    <xf numFmtId="170" fontId="4" fillId="0" borderId="24" xfId="50" applyNumberFormat="1" applyFont="1" applyFill="1" applyBorder="1" applyAlignment="1">
      <alignment horizontal="center" wrapText="1"/>
    </xf>
    <xf numFmtId="0" fontId="4" fillId="0" borderId="25" xfId="0" applyFont="1" applyFill="1" applyBorder="1" applyAlignment="1">
      <alignment wrapText="1"/>
    </xf>
    <xf numFmtId="0" fontId="24" fillId="33" borderId="10" xfId="0" applyFont="1" applyFill="1" applyBorder="1" applyAlignment="1">
      <alignment horizontal="center" wrapText="1"/>
    </xf>
    <xf numFmtId="0" fontId="24" fillId="33" borderId="11" xfId="0" applyFont="1" applyFill="1" applyBorder="1" applyAlignment="1">
      <alignment horizontal="justify" vertical="justify" wrapText="1"/>
    </xf>
    <xf numFmtId="0" fontId="7" fillId="0" borderId="19" xfId="0" applyFont="1" applyBorder="1" applyAlignment="1">
      <alignment horizontal="center"/>
    </xf>
    <xf numFmtId="0" fontId="7" fillId="23" borderId="19" xfId="39" applyFont="1" applyFill="1" applyBorder="1" applyAlignment="1">
      <alignment horizontal="right" wrapText="1"/>
    </xf>
    <xf numFmtId="0" fontId="7" fillId="23" borderId="19" xfId="39" applyFont="1" applyFill="1" applyBorder="1" applyAlignment="1">
      <alignment horizontal="justify" vertical="justify" wrapText="1"/>
    </xf>
    <xf numFmtId="0" fontId="7" fillId="23" borderId="19" xfId="39" applyFont="1" applyFill="1" applyBorder="1" applyAlignment="1">
      <alignment horizontal="center" wrapText="1"/>
    </xf>
    <xf numFmtId="0" fontId="8" fillId="33" borderId="19" xfId="0" applyFont="1" applyFill="1" applyBorder="1" applyAlignment="1">
      <alignment horizontal="right" wrapText="1"/>
    </xf>
    <xf numFmtId="0" fontId="7" fillId="0" borderId="19" xfId="0" applyFont="1" applyBorder="1" applyAlignment="1">
      <alignment horizontal="justify" vertical="justify" wrapText="1"/>
    </xf>
    <xf numFmtId="0" fontId="7" fillId="0" borderId="19" xfId="0" applyFont="1" applyBorder="1" applyAlignment="1">
      <alignment horizontal="center" wrapText="1"/>
    </xf>
    <xf numFmtId="0" fontId="7" fillId="33" borderId="19" xfId="0" applyFont="1" applyFill="1" applyBorder="1" applyAlignment="1">
      <alignment horizontal="justify" vertical="justify" wrapText="1"/>
    </xf>
    <xf numFmtId="0" fontId="0" fillId="0" borderId="0" xfId="0" applyFont="1" applyFill="1" applyAlignment="1">
      <alignment/>
    </xf>
    <xf numFmtId="0" fontId="6" fillId="0" borderId="18" xfId="0" applyNumberFormat="1" applyFont="1" applyFill="1" applyBorder="1" applyAlignment="1">
      <alignment horizontal="center" vertical="center" wrapText="1"/>
    </xf>
    <xf numFmtId="0" fontId="0" fillId="0" borderId="0" xfId="0" applyAlignment="1">
      <alignment/>
    </xf>
    <xf numFmtId="0" fontId="2" fillId="0" borderId="19" xfId="0" applyFont="1" applyBorder="1" applyAlignment="1">
      <alignment vertical="center"/>
    </xf>
    <xf numFmtId="4" fontId="1" fillId="0" borderId="0" xfId="0" applyNumberFormat="1" applyFont="1" applyBorder="1" applyAlignment="1">
      <alignment vertical="center" wrapText="1"/>
    </xf>
    <xf numFmtId="4" fontId="1" fillId="0" borderId="0" xfId="0" applyNumberFormat="1" applyFont="1" applyFill="1" applyBorder="1" applyAlignment="1">
      <alignment vertical="center" wrapText="1"/>
    </xf>
    <xf numFmtId="0" fontId="1" fillId="0" borderId="0" xfId="0" applyFont="1" applyBorder="1" applyAlignment="1">
      <alignment/>
    </xf>
    <xf numFmtId="0" fontId="1" fillId="34" borderId="17" xfId="0" applyFont="1" applyFill="1" applyBorder="1" applyAlignment="1">
      <alignment wrapText="1"/>
    </xf>
    <xf numFmtId="0" fontId="4" fillId="0" borderId="20" xfId="0" applyFont="1" applyFill="1" applyBorder="1" applyAlignment="1">
      <alignment vertical="top" wrapText="1"/>
    </xf>
    <xf numFmtId="0" fontId="4" fillId="0" borderId="25" xfId="0" applyFont="1" applyFill="1" applyBorder="1" applyAlignment="1">
      <alignment vertical="top" wrapText="1"/>
    </xf>
    <xf numFmtId="0" fontId="4" fillId="0" borderId="33" xfId="0" applyFont="1" applyBorder="1" applyAlignment="1">
      <alignment vertical="center" wrapText="1"/>
    </xf>
    <xf numFmtId="0" fontId="6" fillId="33" borderId="20" xfId="39" applyFont="1" applyFill="1" applyBorder="1" applyAlignment="1">
      <alignment vertical="justify" wrapText="1"/>
    </xf>
    <xf numFmtId="0" fontId="6" fillId="0" borderId="25" xfId="0" applyFont="1" applyBorder="1" applyAlignment="1">
      <alignment vertical="center" wrapText="1"/>
    </xf>
    <xf numFmtId="0" fontId="6" fillId="33" borderId="20" xfId="0" applyFont="1" applyFill="1" applyBorder="1" applyAlignment="1">
      <alignment vertical="center" wrapText="1"/>
    </xf>
    <xf numFmtId="0" fontId="4" fillId="33" borderId="20" xfId="0" applyFont="1" applyFill="1" applyBorder="1" applyAlignment="1">
      <alignment vertical="center" wrapText="1"/>
    </xf>
    <xf numFmtId="0" fontId="1" fillId="0" borderId="0" xfId="0" applyFont="1" applyAlignment="1">
      <alignment/>
    </xf>
    <xf numFmtId="0" fontId="3" fillId="0" borderId="10" xfId="0" applyFont="1" applyBorder="1" applyAlignment="1">
      <alignment horizontal="left" wrapText="1"/>
    </xf>
    <xf numFmtId="0" fontId="3" fillId="0" borderId="12" xfId="0" applyFont="1" applyBorder="1" applyAlignment="1">
      <alignment horizontal="left" wrapText="1"/>
    </xf>
    <xf numFmtId="0" fontId="3" fillId="0" borderId="34" xfId="0" applyFont="1" applyBorder="1" applyAlignment="1">
      <alignment horizontal="left" wrapText="1"/>
    </xf>
    <xf numFmtId="0" fontId="3" fillId="0" borderId="35" xfId="0" applyFont="1" applyBorder="1" applyAlignment="1">
      <alignment horizontal="left" wrapText="1"/>
    </xf>
    <xf numFmtId="0" fontId="1" fillId="0" borderId="10" xfId="0" applyFont="1" applyBorder="1" applyAlignment="1">
      <alignment horizontal="left" wrapText="1"/>
    </xf>
    <xf numFmtId="0" fontId="0" fillId="0" borderId="12" xfId="0" applyBorder="1" applyAlignment="1">
      <alignment/>
    </xf>
    <xf numFmtId="0" fontId="4" fillId="0" borderId="12" xfId="0" applyFont="1" applyBorder="1" applyAlignment="1">
      <alignment horizontal="left" vertical="top" wrapText="1" shrinkToFit="1"/>
    </xf>
    <xf numFmtId="0" fontId="4" fillId="0" borderId="11" xfId="0" applyFont="1" applyBorder="1" applyAlignment="1">
      <alignment horizontal="left" vertical="top" wrapText="1" shrinkToFit="1"/>
    </xf>
    <xf numFmtId="0" fontId="4" fillId="0" borderId="14" xfId="0" applyFont="1" applyBorder="1" applyAlignment="1">
      <alignment horizontal="left" vertical="top" wrapText="1" shrinkToFit="1"/>
    </xf>
    <xf numFmtId="0" fontId="4" fillId="0" borderId="15" xfId="0" applyFont="1" applyBorder="1" applyAlignment="1">
      <alignment horizontal="left" vertical="top" wrapText="1" shrinkToFit="1"/>
    </xf>
    <xf numFmtId="0" fontId="0" fillId="0" borderId="34" xfId="0" applyBorder="1" applyAlignment="1">
      <alignment horizontal="center"/>
    </xf>
    <xf numFmtId="0" fontId="0" fillId="0" borderId="36"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wrapText="1"/>
    </xf>
    <xf numFmtId="4" fontId="5" fillId="0" borderId="10"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3" fillId="0" borderId="11" xfId="0" applyFont="1" applyBorder="1" applyAlignment="1">
      <alignment horizontal="left" wrapText="1"/>
    </xf>
    <xf numFmtId="0" fontId="1" fillId="0" borderId="12" xfId="0" applyFont="1" applyBorder="1" applyAlignment="1">
      <alignment horizontal="left" wrapText="1"/>
    </xf>
    <xf numFmtId="0" fontId="1" fillId="0" borderId="11" xfId="0" applyFont="1" applyBorder="1" applyAlignment="1">
      <alignment horizontal="left" wrapText="1"/>
    </xf>
    <xf numFmtId="0" fontId="3" fillId="0" borderId="36" xfId="0" applyFont="1" applyBorder="1" applyAlignment="1">
      <alignment horizontal="left" wrapText="1"/>
    </xf>
    <xf numFmtId="4" fontId="5" fillId="0" borderId="34" xfId="0" applyNumberFormat="1" applyFont="1" applyFill="1" applyBorder="1" applyAlignment="1">
      <alignment horizontal="center" vertical="center" wrapText="1"/>
    </xf>
    <xf numFmtId="4" fontId="1" fillId="0" borderId="35" xfId="0" applyNumberFormat="1" applyFont="1" applyFill="1" applyBorder="1" applyAlignment="1">
      <alignment horizontal="center" vertical="center" wrapText="1"/>
    </xf>
    <xf numFmtId="4" fontId="1" fillId="0" borderId="36"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37"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0" fontId="6" fillId="0" borderId="22" xfId="0" applyFont="1" applyBorder="1" applyAlignment="1">
      <alignment vertical="center" wrapText="1"/>
    </xf>
    <xf numFmtId="0" fontId="6" fillId="0" borderId="25" xfId="0" applyFont="1" applyBorder="1" applyAlignment="1">
      <alignment vertical="center" wrapText="1"/>
    </xf>
    <xf numFmtId="0" fontId="6" fillId="0" borderId="17" xfId="0" applyFont="1" applyFill="1" applyBorder="1" applyAlignment="1">
      <alignment horizontal="center" vertical="center" wrapText="1"/>
    </xf>
    <xf numFmtId="0" fontId="6" fillId="0" borderId="24" xfId="0" applyFont="1" applyFill="1" applyBorder="1" applyAlignment="1">
      <alignment horizontal="center" vertical="center" wrapText="1"/>
    </xf>
    <xf numFmtId="170" fontId="4" fillId="33" borderId="38" xfId="0" applyNumberFormat="1" applyFont="1" applyFill="1" applyBorder="1" applyAlignment="1">
      <alignment horizontal="right" vertical="center"/>
    </xf>
    <xf numFmtId="170" fontId="4" fillId="33" borderId="24" xfId="0" applyNumberFormat="1" applyFont="1" applyFill="1" applyBorder="1" applyAlignment="1">
      <alignment horizontal="right" vertical="center"/>
    </xf>
    <xf numFmtId="0" fontId="6" fillId="33" borderId="21"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4" fillId="33" borderId="19" xfId="0" applyFont="1" applyFill="1" applyBorder="1" applyAlignment="1">
      <alignment horizontal="left" vertical="center" wrapText="1"/>
    </xf>
    <xf numFmtId="14" fontId="4" fillId="0" borderId="17" xfId="0" applyNumberFormat="1" applyFont="1" applyBorder="1" applyAlignment="1">
      <alignment horizontal="center" vertical="center" wrapText="1"/>
    </xf>
    <xf numFmtId="14" fontId="4" fillId="0" borderId="24" xfId="0" applyNumberFormat="1"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2" xfId="52"/>
    <cellStyle name="Neutral" xfId="53"/>
    <cellStyle name="Normal_convocatoria 031 IVAN"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85725</xdr:rowOff>
    </xdr:from>
    <xdr:to>
      <xdr:col>2</xdr:col>
      <xdr:colOff>2286000</xdr:colOff>
      <xdr:row>3</xdr:row>
      <xdr:rowOff>0</xdr:rowOff>
    </xdr:to>
    <xdr:pic>
      <xdr:nvPicPr>
        <xdr:cNvPr id="1" name="Picture 54"/>
        <xdr:cNvPicPr preferRelativeResize="1">
          <a:picLocks noChangeAspect="1"/>
        </xdr:cNvPicPr>
      </xdr:nvPicPr>
      <xdr:blipFill>
        <a:blip r:embed="rId1"/>
        <a:stretch>
          <a:fillRect/>
        </a:stretch>
      </xdr:blipFill>
      <xdr:spPr>
        <a:xfrm>
          <a:off x="514350" y="323850"/>
          <a:ext cx="34766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sa.boyaca@boyaca.gov.co" TargetMode="External" /><Relationship Id="rId2" Type="http://schemas.openxmlformats.org/officeDocument/2006/relationships/hyperlink" Target="mailto:casa.boyaca@boyaca.gov.co" TargetMode="External" /><Relationship Id="rId3" Type="http://schemas.openxmlformats.org/officeDocument/2006/relationships/hyperlink" Target="mailto:casa.boyaca@boyaca.gov.co" TargetMode="External" /><Relationship Id="rId4" Type="http://schemas.openxmlformats.org/officeDocument/2006/relationships/hyperlink" Target="mailto:casa.boyaca@boyaca.gov.co" TargetMode="External" /><Relationship Id="rId5" Type="http://schemas.openxmlformats.org/officeDocument/2006/relationships/hyperlink" Target="mailto:casa.boyaca@boyaca.gov.co" TargetMode="External" /><Relationship Id="rId6" Type="http://schemas.openxmlformats.org/officeDocument/2006/relationships/hyperlink" Target="mailto:casa.boyaca@boyaca.gov.co" TargetMode="External" /><Relationship Id="rId7" Type="http://schemas.openxmlformats.org/officeDocument/2006/relationships/hyperlink" Target="mailto:casa.boyaca@boyaca.gov.co" TargetMode="External" /><Relationship Id="rId8" Type="http://schemas.openxmlformats.org/officeDocument/2006/relationships/hyperlink" Target="mailto:casa.boyaca@boyaca.gov.co" TargetMode="External" /><Relationship Id="rId9" Type="http://schemas.openxmlformats.org/officeDocument/2006/relationships/hyperlink" Target="mailto:casa.boyaca@boyaca.gov.co" TargetMode="External" /><Relationship Id="rId10" Type="http://schemas.openxmlformats.org/officeDocument/2006/relationships/hyperlink" Target="mailto:casa.boyaca@boyaca.gov.co" TargetMode="External" /><Relationship Id="rId11" Type="http://schemas.openxmlformats.org/officeDocument/2006/relationships/hyperlink" Target="mailto:casa.boyaca@boyaca.gov.co" TargetMode="External" /><Relationship Id="rId12" Type="http://schemas.openxmlformats.org/officeDocument/2006/relationships/hyperlink" Target="mailto:casa.boyaca@boyaca.gov.co" TargetMode="External" /><Relationship Id="rId13" Type="http://schemas.openxmlformats.org/officeDocument/2006/relationships/hyperlink" Target="mailto:casa.boyaca@boyaca.gov.co" TargetMode="External" /><Relationship Id="rId14" Type="http://schemas.openxmlformats.org/officeDocument/2006/relationships/hyperlink" Target="mailto:casa.boyaca@boyaca.gov.co" TargetMode="External" /><Relationship Id="rId15" Type="http://schemas.openxmlformats.org/officeDocument/2006/relationships/hyperlink" Target="mailto:casa.boyaca@boyaca.gov.co" TargetMode="External" /><Relationship Id="rId16" Type="http://schemas.openxmlformats.org/officeDocument/2006/relationships/hyperlink" Target="mailto:casa.boyaca@boyaca.gov.co" TargetMode="External" /><Relationship Id="rId17" Type="http://schemas.openxmlformats.org/officeDocument/2006/relationships/hyperlink" Target="mailto:casa.boyaca@boyaca.gov.co" TargetMode="External" /><Relationship Id="rId18" Type="http://schemas.openxmlformats.org/officeDocument/2006/relationships/hyperlink" Target="mailto:casa.boyaca@boyaca.gov.co" TargetMode="External" /><Relationship Id="rId19" Type="http://schemas.openxmlformats.org/officeDocument/2006/relationships/hyperlink" Target="mailto:casa.boyaca@boyaca.gov.co" TargetMode="External" /><Relationship Id="rId20" Type="http://schemas.openxmlformats.org/officeDocument/2006/relationships/hyperlink" Target="mailto:casa.boyaca@boyaca.gov.co" TargetMode="External" /><Relationship Id="rId21" Type="http://schemas.openxmlformats.org/officeDocument/2006/relationships/hyperlink" Target="mailto:casa.boyaca@boyaca.gov.co" TargetMode="External" /><Relationship Id="rId22" Type="http://schemas.openxmlformats.org/officeDocument/2006/relationships/hyperlink" Target="mailto:casa.boyaca@boyaca.gov.co" TargetMode="External" /><Relationship Id="rId23" Type="http://schemas.openxmlformats.org/officeDocument/2006/relationships/hyperlink" Target="mailto:casa.boyaca@boyaca.gov.co" TargetMode="External" /><Relationship Id="rId24" Type="http://schemas.openxmlformats.org/officeDocument/2006/relationships/hyperlink" Target="mailto:casa.boyaca@boyaca.gov.co" TargetMode="External" /><Relationship Id="rId25" Type="http://schemas.openxmlformats.org/officeDocument/2006/relationships/hyperlink" Target="mailto:casa.boyaca@boyaca.gov.co" TargetMode="External" /><Relationship Id="rId26" Type="http://schemas.openxmlformats.org/officeDocument/2006/relationships/hyperlink" Target="mailto:casa.boyaca@boyaca.gov.co" TargetMode="External" /><Relationship Id="rId27" Type="http://schemas.openxmlformats.org/officeDocument/2006/relationships/hyperlink" Target="mailto:casa.boyaca@boyaca.gov.co" TargetMode="External" /><Relationship Id="rId28" Type="http://schemas.openxmlformats.org/officeDocument/2006/relationships/hyperlink" Target="mailto:casa.boyaca@boyaca.gov.co" TargetMode="External" /><Relationship Id="rId29" Type="http://schemas.openxmlformats.org/officeDocument/2006/relationships/hyperlink" Target="mailto:casa.boyaca@boyaca.gov.co" TargetMode="External" /><Relationship Id="rId30" Type="http://schemas.openxmlformats.org/officeDocument/2006/relationships/hyperlink" Target="mailto:casa.boyaca@boyaca.gov.co" TargetMode="External" /><Relationship Id="rId31" Type="http://schemas.openxmlformats.org/officeDocument/2006/relationships/hyperlink" Target="mailto:casa.boyaca@boyaca.gov.co" TargetMode="External" /><Relationship Id="rId32" Type="http://schemas.openxmlformats.org/officeDocument/2006/relationships/hyperlink" Target="mailto:casa.boyaca@boyaca.gov.co" TargetMode="External" /><Relationship Id="rId33" Type="http://schemas.openxmlformats.org/officeDocument/2006/relationships/hyperlink" Target="mailto:casa.boyaca@boyaca.gov.co" TargetMode="External" /><Relationship Id="rId34" Type="http://schemas.openxmlformats.org/officeDocument/2006/relationships/hyperlink" Target="mailto:casa.boyaca@boyaca.gov.co" TargetMode="External" /><Relationship Id="rId35" Type="http://schemas.openxmlformats.org/officeDocument/2006/relationships/hyperlink" Target="mailto:casa.boyaca@boyaca.gov.co" TargetMode="External" /><Relationship Id="rId36" Type="http://schemas.openxmlformats.org/officeDocument/2006/relationships/hyperlink" Target="mailto:casa.boyaca@boyaca.gov.co" TargetMode="External" /><Relationship Id="rId37" Type="http://schemas.openxmlformats.org/officeDocument/2006/relationships/hyperlink" Target="mailto:casa.boyaca@boyaca.gov.co" TargetMode="External" /><Relationship Id="rId38" Type="http://schemas.openxmlformats.org/officeDocument/2006/relationships/hyperlink" Target="mailto:casa.boyaca@boyaca.gov.co" TargetMode="External" /><Relationship Id="rId39" Type="http://schemas.openxmlformats.org/officeDocument/2006/relationships/hyperlink" Target="mailto:casa.boyaca@boyaca.gov.co" TargetMode="External" /><Relationship Id="rId40" Type="http://schemas.openxmlformats.org/officeDocument/2006/relationships/hyperlink" Target="mailto:casa.boyaca@boyaca.gov.co" TargetMode="External" /><Relationship Id="rId41" Type="http://schemas.openxmlformats.org/officeDocument/2006/relationships/hyperlink" Target="mailto:casa.boyaca@boyaca.gov.co" TargetMode="External" /><Relationship Id="rId42" Type="http://schemas.openxmlformats.org/officeDocument/2006/relationships/hyperlink" Target="mailto:casa.boyaca@boyaca.gov.co" TargetMode="External" /><Relationship Id="rId43" Type="http://schemas.openxmlformats.org/officeDocument/2006/relationships/hyperlink" Target="mailto:casa.boyaca@boyaca.gov.co" TargetMode="External" /><Relationship Id="rId44" Type="http://schemas.openxmlformats.org/officeDocument/2006/relationships/hyperlink" Target="mailto:despacho.stics@boyaca.gov.co" TargetMode="External" /><Relationship Id="rId45" Type="http://schemas.openxmlformats.org/officeDocument/2006/relationships/hyperlink" Target="mailto:despacho.stics@boyaca.gov.co" TargetMode="External" /><Relationship Id="rId46" Type="http://schemas.openxmlformats.org/officeDocument/2006/relationships/hyperlink" Target="mailto:despacho.stics@boyaca.gov.co" TargetMode="External" /><Relationship Id="rId47" Type="http://schemas.openxmlformats.org/officeDocument/2006/relationships/hyperlink" Target="mailto:despacho.stics@boyaca.gov.co" TargetMode="External" /><Relationship Id="rId48" Type="http://schemas.openxmlformats.org/officeDocument/2006/relationships/hyperlink" Target="mailto:despacho.stics@boyaca.gov.co" TargetMode="External" /><Relationship Id="rId49" Type="http://schemas.openxmlformats.org/officeDocument/2006/relationships/hyperlink" Target="mailto:despacho.stics@boyaca.gov.co" TargetMode="External" /><Relationship Id="rId50" Type="http://schemas.openxmlformats.org/officeDocument/2006/relationships/hyperlink" Target="mailto:despacho.stics@boyaca.gov.co" TargetMode="External" /><Relationship Id="rId51" Type="http://schemas.openxmlformats.org/officeDocument/2006/relationships/hyperlink" Target="mailto:despacho.stics@boyaca.gov.co" TargetMode="External" /><Relationship Id="rId52" Type="http://schemas.openxmlformats.org/officeDocument/2006/relationships/hyperlink" Target="mailto:despacho.stics@boyaca.gov.co" TargetMode="External" /><Relationship Id="rId53" Type="http://schemas.openxmlformats.org/officeDocument/2006/relationships/hyperlink" Target="mailto:despacho.stics@boyaca.gov.co" TargetMode="External" /><Relationship Id="rId54" Type="http://schemas.openxmlformats.org/officeDocument/2006/relationships/hyperlink" Target="mailto:despacho.stics@boyaca.gov.co" TargetMode="External" /><Relationship Id="rId55" Type="http://schemas.openxmlformats.org/officeDocument/2006/relationships/hyperlink" Target="mailto:despacho.stics@boyaca.gov.co" TargetMode="External" /><Relationship Id="rId56" Type="http://schemas.openxmlformats.org/officeDocument/2006/relationships/hyperlink" Target="mailto:despacho.stics@boyaca.gov.co" TargetMode="External" /><Relationship Id="rId57" Type="http://schemas.openxmlformats.org/officeDocument/2006/relationships/hyperlink" Target="mailto:despacho.stics@boyaca.gov.co" TargetMode="External" /><Relationship Id="rId58" Type="http://schemas.openxmlformats.org/officeDocument/2006/relationships/hyperlink" Target="mailto:despacho.stics@boyaca.gov.co" TargetMode="External" /><Relationship Id="rId59" Type="http://schemas.openxmlformats.org/officeDocument/2006/relationships/hyperlink" Target="mailto:despacho.stics@boyaca.gov.co" TargetMode="External" /><Relationship Id="rId60" Type="http://schemas.openxmlformats.org/officeDocument/2006/relationships/hyperlink" Target="mailto:despacho.stics@boyaca.gov.co" TargetMode="External" /><Relationship Id="rId61" Type="http://schemas.openxmlformats.org/officeDocument/2006/relationships/hyperlink" Target="mailto:despacho.stics@boyaca.gov.co" TargetMode="External" /><Relationship Id="rId62" Type="http://schemas.openxmlformats.org/officeDocument/2006/relationships/hyperlink" Target="mailto:despacho.stics@boyaca.gov.co" TargetMode="External" /><Relationship Id="rId63" Type="http://schemas.openxmlformats.org/officeDocument/2006/relationships/hyperlink" Target="mailto:despacho.stics@boyaca.gov.co" TargetMode="External" /><Relationship Id="rId64" Type="http://schemas.openxmlformats.org/officeDocument/2006/relationships/hyperlink" Target="mailto:despacho.stics@boyaca.gov.co" TargetMode="External" /><Relationship Id="rId65" Type="http://schemas.openxmlformats.org/officeDocument/2006/relationships/hyperlink" Target="mailto:despacho.stics@boyaca.gov.co" TargetMode="External" /><Relationship Id="rId66" Type="http://schemas.openxmlformats.org/officeDocument/2006/relationships/hyperlink" Target="mailto:despacho.stics@boyaca.gov.co" TargetMode="External" /><Relationship Id="rId67" Type="http://schemas.openxmlformats.org/officeDocument/2006/relationships/hyperlink" Target="mailto:despacho.stics@boyaca.gov.co" TargetMode="External" /><Relationship Id="rId68" Type="http://schemas.openxmlformats.org/officeDocument/2006/relationships/hyperlink" Target="mailto:despacho.stics@boyaca.gov.co" TargetMode="External" /><Relationship Id="rId69" Type="http://schemas.openxmlformats.org/officeDocument/2006/relationships/hyperlink" Target="mailto:despacho.stics@boyaca.gov.co" TargetMode="External" /><Relationship Id="rId70" Type="http://schemas.openxmlformats.org/officeDocument/2006/relationships/hyperlink" Target="mailto:despacho.stics@boyaca.gov.co" TargetMode="External" /><Relationship Id="rId71" Type="http://schemas.openxmlformats.org/officeDocument/2006/relationships/hyperlink" Target="mailto:despacho.stics@boyaca.gov.co" TargetMode="External" /><Relationship Id="rId72" Type="http://schemas.openxmlformats.org/officeDocument/2006/relationships/hyperlink" Target="mailto:despacho.stics@boyaca.gov.co" TargetMode="External" /><Relationship Id="rId73" Type="http://schemas.openxmlformats.org/officeDocument/2006/relationships/hyperlink" Target="mailto:despacho.stics@boyaca.gov.co" TargetMode="External" /><Relationship Id="rId74" Type="http://schemas.openxmlformats.org/officeDocument/2006/relationships/hyperlink" Target="mailto:despacho.stics@boyaca.gov.co" TargetMode="External" /><Relationship Id="rId75" Type="http://schemas.openxmlformats.org/officeDocument/2006/relationships/hyperlink" Target="mailto:despacho.stics@boyaca.gov.co" TargetMode="External" /><Relationship Id="rId76" Type="http://schemas.openxmlformats.org/officeDocument/2006/relationships/hyperlink" Target="mailto:despacho.stics@boyaca.gov.co" TargetMode="External" /><Relationship Id="rId77" Type="http://schemas.openxmlformats.org/officeDocument/2006/relationships/hyperlink" Target="mailto:despacho.stics@boyaca.gov.co" TargetMode="External" /><Relationship Id="rId78" Type="http://schemas.openxmlformats.org/officeDocument/2006/relationships/hyperlink" Target="mailto:despacho.stics@boyaca.gov.co" TargetMode="External" /><Relationship Id="rId79" Type="http://schemas.openxmlformats.org/officeDocument/2006/relationships/hyperlink" Target="mailto:despacho.stics@boyaca.gov.co" TargetMode="External" /><Relationship Id="rId80" Type="http://schemas.openxmlformats.org/officeDocument/2006/relationships/hyperlink" Target="mailto:despacho.stics@boyaca.gov.co" TargetMode="External" /><Relationship Id="rId81" Type="http://schemas.openxmlformats.org/officeDocument/2006/relationships/hyperlink" Target="mailto:despacho.stics@boyaca.gov.co" TargetMode="External" /><Relationship Id="rId82" Type="http://schemas.openxmlformats.org/officeDocument/2006/relationships/hyperlink" Target="mailto:despacho.stics@boyaca.gov.co" TargetMode="External" /><Relationship Id="rId83" Type="http://schemas.openxmlformats.org/officeDocument/2006/relationships/hyperlink" Target="mailto:despacho.stics@boyaca.gov.co" TargetMode="External" /><Relationship Id="rId84" Type="http://schemas.openxmlformats.org/officeDocument/2006/relationships/hyperlink" Target="mailto:despacho.stics@boyaca.gov.co" TargetMode="External" /><Relationship Id="rId85" Type="http://schemas.openxmlformats.org/officeDocument/2006/relationships/hyperlink" Target="mailto:despacho.stics@boyaca.gov.co" TargetMode="External" /><Relationship Id="rId86" Type="http://schemas.openxmlformats.org/officeDocument/2006/relationships/hyperlink" Target="mailto:despacho.stics@boyaca.gov.co" TargetMode="External" /><Relationship Id="rId87" Type="http://schemas.openxmlformats.org/officeDocument/2006/relationships/hyperlink" Target="mailto:despacho.stics@boyaca.gov.co" TargetMode="External" /><Relationship Id="rId88" Type="http://schemas.openxmlformats.org/officeDocument/2006/relationships/hyperlink" Target="mailto:despacho.stics@boyaca.gov.co" TargetMode="External" /><Relationship Id="rId89" Type="http://schemas.openxmlformats.org/officeDocument/2006/relationships/hyperlink" Target="mailto:despacho.stics@boyaca.gov.co" TargetMode="External" /><Relationship Id="rId90" Type="http://schemas.openxmlformats.org/officeDocument/2006/relationships/hyperlink" Target="mailto:despacho.stics@boyaca.gov.co" TargetMode="External" /><Relationship Id="rId91" Type="http://schemas.openxmlformats.org/officeDocument/2006/relationships/hyperlink" Target="mailto:despacho.stics@boyaca.gov.co" TargetMode="External" /><Relationship Id="rId92" Type="http://schemas.openxmlformats.org/officeDocument/2006/relationships/hyperlink" Target="mailto:despacho.stics@boyaca.gov.co" TargetMode="External" /><Relationship Id="rId93" Type="http://schemas.openxmlformats.org/officeDocument/2006/relationships/hyperlink" Target="mailto:despacho.stics@boyaca.gov.co" TargetMode="External" /><Relationship Id="rId94" Type="http://schemas.openxmlformats.org/officeDocument/2006/relationships/hyperlink" Target="mailto:despacho.stics@boyaca.gov.co" TargetMode="External" /><Relationship Id="rId95" Type="http://schemas.openxmlformats.org/officeDocument/2006/relationships/hyperlink" Target="mailto:despacho.stics@boyaca.gov.co" TargetMode="External" /><Relationship Id="rId96" Type="http://schemas.openxmlformats.org/officeDocument/2006/relationships/hyperlink" Target="mailto:despacho.stics@boyaca.gov.co" TargetMode="External" /><Relationship Id="rId97" Type="http://schemas.openxmlformats.org/officeDocument/2006/relationships/hyperlink" Target="mailto:despacho.stics@boyaca.gov.co" TargetMode="External" /><Relationship Id="rId98" Type="http://schemas.openxmlformats.org/officeDocument/2006/relationships/hyperlink" Target="mailto:despacho.stics@boyaca.gov.co" TargetMode="External" /><Relationship Id="rId99" Type="http://schemas.openxmlformats.org/officeDocument/2006/relationships/hyperlink" Target="mailto:despacho.stics@boyaca.gov.co" TargetMode="External" /><Relationship Id="rId100" Type="http://schemas.openxmlformats.org/officeDocument/2006/relationships/hyperlink" Target="mailto:despacho.stics@boyaca.gov.co" TargetMode="External" /><Relationship Id="rId101" Type="http://schemas.openxmlformats.org/officeDocument/2006/relationships/hyperlink" Target="mailto:despacho.stics@boyaca.gov.co" TargetMode="External" /><Relationship Id="rId102" Type="http://schemas.openxmlformats.org/officeDocument/2006/relationships/hyperlink" Target="mailto:despacho.stics@boyaca.gov.co" TargetMode="External" /><Relationship Id="rId103" Type="http://schemas.openxmlformats.org/officeDocument/2006/relationships/hyperlink" Target="mailto:despacho.stics@boyaca.gov.co" TargetMode="External" /><Relationship Id="rId104" Type="http://schemas.openxmlformats.org/officeDocument/2006/relationships/hyperlink" Target="mailto:despacho.stics@boyaca.gov.co" TargetMode="External" /><Relationship Id="rId105" Type="http://schemas.openxmlformats.org/officeDocument/2006/relationships/comments" Target="../comments1.xml" /><Relationship Id="rId106" Type="http://schemas.openxmlformats.org/officeDocument/2006/relationships/vmlDrawing" Target="../drawings/vmlDrawing1.vml" /><Relationship Id="rId107" Type="http://schemas.openxmlformats.org/officeDocument/2006/relationships/drawing" Target="../drawings/drawing1.xml" /><Relationship Id="rId10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32"/>
  <sheetViews>
    <sheetView tabSelected="1" zoomScale="85" zoomScaleNormal="85" zoomScalePageLayoutView="0" workbookViewId="0" topLeftCell="A1">
      <selection activeCell="E8" sqref="E8:H8"/>
    </sheetView>
  </sheetViews>
  <sheetFormatPr defaultColWidth="11.421875" defaultRowHeight="12.75"/>
  <cols>
    <col min="1" max="1" width="7.00390625" style="1" customWidth="1"/>
    <col min="2" max="2" width="18.57421875" style="1" customWidth="1"/>
    <col min="3" max="3" width="41.421875" style="322" customWidth="1"/>
    <col min="4" max="4" width="19.8515625" style="1" customWidth="1"/>
    <col min="5" max="5" width="22.140625" style="323" customWidth="1"/>
    <col min="6" max="6" width="23.00390625" style="1" bestFit="1" customWidth="1"/>
    <col min="7" max="7" width="21.140625" style="324" customWidth="1"/>
    <col min="8" max="8" width="22.421875" style="325" customWidth="1"/>
    <col min="9" max="9" width="20.8515625" style="325" customWidth="1"/>
    <col min="10" max="10" width="11.7109375" style="1" customWidth="1"/>
    <col min="11" max="11" width="13.7109375" style="1" customWidth="1"/>
    <col min="12" max="12" width="30.57421875" style="358" customWidth="1"/>
    <col min="13" max="16384" width="11.421875" style="1" customWidth="1"/>
  </cols>
  <sheetData>
    <row r="1" spans="2:12" ht="18.75" customHeight="1">
      <c r="B1"/>
      <c r="C1"/>
      <c r="D1"/>
      <c r="E1"/>
      <c r="F1"/>
      <c r="G1"/>
      <c r="H1" s="2"/>
      <c r="I1"/>
      <c r="J1"/>
      <c r="K1"/>
      <c r="L1" s="345"/>
    </row>
    <row r="2" spans="2:12" ht="27.75" customHeight="1">
      <c r="B2" s="369"/>
      <c r="C2" s="370"/>
      <c r="D2" s="373" t="s">
        <v>1095</v>
      </c>
      <c r="E2" s="373"/>
      <c r="F2" s="373"/>
      <c r="G2" s="373"/>
      <c r="H2" s="373"/>
      <c r="I2" s="373"/>
      <c r="J2" s="373"/>
      <c r="K2" s="374"/>
      <c r="L2" s="346" t="s">
        <v>1096</v>
      </c>
    </row>
    <row r="3" spans="1:12" ht="27.75" customHeight="1">
      <c r="A3" s="3"/>
      <c r="B3" s="371"/>
      <c r="C3" s="372"/>
      <c r="D3" s="375"/>
      <c r="E3" s="375"/>
      <c r="F3" s="375"/>
      <c r="G3" s="375"/>
      <c r="H3" s="375"/>
      <c r="I3" s="375"/>
      <c r="J3" s="375"/>
      <c r="K3" s="376"/>
      <c r="L3" s="346" t="s">
        <v>1097</v>
      </c>
    </row>
    <row r="4" spans="1:12" ht="21" customHeight="1">
      <c r="A4" s="3"/>
      <c r="B4" s="377" t="s">
        <v>1098</v>
      </c>
      <c r="C4" s="377"/>
      <c r="D4" s="377"/>
      <c r="E4" s="377"/>
      <c r="F4" s="377"/>
      <c r="G4" s="377"/>
      <c r="H4" s="377"/>
      <c r="I4" s="377"/>
      <c r="J4" s="377"/>
      <c r="K4" s="377"/>
      <c r="L4" s="346" t="s">
        <v>1099</v>
      </c>
    </row>
    <row r="5" spans="2:12" ht="15" customHeight="1">
      <c r="B5" s="359" t="s">
        <v>1100</v>
      </c>
      <c r="C5" s="360"/>
      <c r="D5" s="360"/>
      <c r="E5" s="363" t="s">
        <v>108</v>
      </c>
      <c r="F5" s="364"/>
      <c r="G5" s="364"/>
      <c r="H5" s="5"/>
      <c r="I5" s="6"/>
      <c r="J5" s="6"/>
      <c r="K5" s="6"/>
      <c r="L5" s="347"/>
    </row>
    <row r="6" spans="2:12" ht="15" customHeight="1">
      <c r="B6" s="359" t="s">
        <v>1101</v>
      </c>
      <c r="C6" s="360"/>
      <c r="D6" s="360"/>
      <c r="E6" s="7" t="s">
        <v>1102</v>
      </c>
      <c r="F6" s="8"/>
      <c r="G6" s="8"/>
      <c r="H6" s="5"/>
      <c r="I6" s="6"/>
      <c r="J6" s="6"/>
      <c r="K6" s="6"/>
      <c r="L6" s="347"/>
    </row>
    <row r="7" spans="2:12" ht="15" customHeight="1">
      <c r="B7" s="361" t="s">
        <v>1103</v>
      </c>
      <c r="C7" s="362"/>
      <c r="D7" s="362"/>
      <c r="E7" s="363" t="s">
        <v>1104</v>
      </c>
      <c r="F7" s="364"/>
      <c r="G7" s="364"/>
      <c r="H7" s="5"/>
      <c r="I7" s="6"/>
      <c r="J7" s="6"/>
      <c r="K7" s="6"/>
      <c r="L7" s="347"/>
    </row>
    <row r="8" spans="2:12" ht="135.75" customHeight="1">
      <c r="B8" s="4" t="s">
        <v>1105</v>
      </c>
      <c r="C8" s="365"/>
      <c r="D8" s="366"/>
      <c r="E8" s="367" t="s">
        <v>1106</v>
      </c>
      <c r="F8" s="367"/>
      <c r="G8" s="367"/>
      <c r="H8" s="368"/>
      <c r="I8" s="9"/>
      <c r="J8" s="378" t="s">
        <v>1107</v>
      </c>
      <c r="K8" s="379"/>
      <c r="L8" s="380"/>
    </row>
    <row r="9" spans="2:12" ht="35.25" customHeight="1">
      <c r="B9" s="359" t="s">
        <v>106</v>
      </c>
      <c r="C9" s="360"/>
      <c r="D9" s="381"/>
      <c r="E9" s="363" t="s">
        <v>105</v>
      </c>
      <c r="F9" s="382"/>
      <c r="G9" s="382"/>
      <c r="H9" s="383"/>
      <c r="I9" s="10"/>
      <c r="J9" s="11"/>
      <c r="K9" s="11"/>
      <c r="L9" s="11"/>
    </row>
    <row r="10" spans="2:12" ht="37.5" customHeight="1">
      <c r="B10" s="361" t="s">
        <v>107</v>
      </c>
      <c r="C10" s="362"/>
      <c r="D10" s="384"/>
      <c r="E10" s="363" t="s">
        <v>104</v>
      </c>
      <c r="F10" s="382"/>
      <c r="G10" s="382"/>
      <c r="H10" s="383"/>
      <c r="I10" s="12"/>
      <c r="J10" s="385" t="s">
        <v>1108</v>
      </c>
      <c r="K10" s="386"/>
      <c r="L10" s="387"/>
    </row>
    <row r="11" spans="2:12" ht="22.5" customHeight="1">
      <c r="B11" s="359" t="s">
        <v>1109</v>
      </c>
      <c r="C11" s="360"/>
      <c r="D11" s="381"/>
      <c r="E11" s="13">
        <v>1154397315559</v>
      </c>
      <c r="F11" s="14"/>
      <c r="G11" s="14"/>
      <c r="H11" s="15"/>
      <c r="I11" s="16"/>
      <c r="J11" s="388"/>
      <c r="K11" s="389"/>
      <c r="L11" s="390"/>
    </row>
    <row r="12" spans="2:12" ht="27.75" customHeight="1">
      <c r="B12" s="359" t="s">
        <v>1110</v>
      </c>
      <c r="C12" s="360"/>
      <c r="D12" s="381"/>
      <c r="E12" s="17">
        <v>644350000</v>
      </c>
      <c r="F12" s="18"/>
      <c r="G12" s="18"/>
      <c r="H12" s="19"/>
      <c r="I12" s="16"/>
      <c r="J12" s="391"/>
      <c r="K12" s="392"/>
      <c r="L12" s="393"/>
    </row>
    <row r="13" spans="2:12" ht="25.5" customHeight="1">
      <c r="B13" s="359" t="s">
        <v>1111</v>
      </c>
      <c r="C13" s="360"/>
      <c r="D13" s="381"/>
      <c r="E13" s="17">
        <v>64435000</v>
      </c>
      <c r="F13" s="18"/>
      <c r="G13" s="18"/>
      <c r="H13" s="19"/>
      <c r="I13" s="16"/>
      <c r="J13" s="16"/>
      <c r="K13" s="16"/>
      <c r="L13" s="348"/>
    </row>
    <row r="14" spans="2:12" ht="24" customHeight="1">
      <c r="B14" s="359" t="s">
        <v>1112</v>
      </c>
      <c r="C14" s="360"/>
      <c r="D14" s="381"/>
      <c r="E14" s="20">
        <v>42355</v>
      </c>
      <c r="F14" s="8"/>
      <c r="G14" s="8"/>
      <c r="H14" s="21"/>
      <c r="I14" s="16"/>
      <c r="J14" s="16"/>
      <c r="K14" s="16"/>
      <c r="L14" s="348"/>
    </row>
    <row r="15" spans="2:12" ht="12.75">
      <c r="B15" s="22"/>
      <c r="C15" s="23"/>
      <c r="D15" s="3"/>
      <c r="E15" s="24"/>
      <c r="F15" s="3"/>
      <c r="G15" s="25"/>
      <c r="H15" s="26"/>
      <c r="I15" s="26"/>
      <c r="J15" s="3"/>
      <c r="K15" s="3"/>
      <c r="L15" s="349"/>
    </row>
    <row r="16" spans="2:12" ht="15" customHeight="1">
      <c r="B16" s="27" t="s">
        <v>1113</v>
      </c>
      <c r="C16" s="28"/>
      <c r="D16" s="29"/>
      <c r="E16" s="30"/>
      <c r="F16" s="29"/>
      <c r="G16" s="31"/>
      <c r="H16" s="32"/>
      <c r="I16" s="26"/>
      <c r="J16" s="3"/>
      <c r="K16" s="3"/>
      <c r="L16" s="349"/>
    </row>
    <row r="17" spans="2:12" ht="51">
      <c r="B17" s="33" t="s">
        <v>1114</v>
      </c>
      <c r="C17" s="34" t="s">
        <v>1115</v>
      </c>
      <c r="D17" s="33" t="s">
        <v>1116</v>
      </c>
      <c r="E17" s="35" t="s">
        <v>1117</v>
      </c>
      <c r="F17" s="33" t="s">
        <v>1118</v>
      </c>
      <c r="G17" s="33" t="s">
        <v>1119</v>
      </c>
      <c r="H17" s="36" t="s">
        <v>1120</v>
      </c>
      <c r="I17" s="36" t="s">
        <v>1121</v>
      </c>
      <c r="J17" s="33" t="s">
        <v>1122</v>
      </c>
      <c r="K17" s="33" t="s">
        <v>1123</v>
      </c>
      <c r="L17" s="350" t="s">
        <v>1124</v>
      </c>
    </row>
    <row r="18" spans="2:12" ht="24">
      <c r="B18" s="37">
        <v>72103300</v>
      </c>
      <c r="C18" s="45" t="s">
        <v>1214</v>
      </c>
      <c r="D18" s="39">
        <v>42401</v>
      </c>
      <c r="E18" s="46" t="s">
        <v>1215</v>
      </c>
      <c r="F18" s="46" t="s">
        <v>1209</v>
      </c>
      <c r="G18" s="45" t="s">
        <v>1128</v>
      </c>
      <c r="H18" s="47">
        <v>60000000</v>
      </c>
      <c r="I18" s="42">
        <f aca="true" t="shared" si="0" ref="I18:I68">H18</f>
        <v>60000000</v>
      </c>
      <c r="J18" s="40" t="s">
        <v>1129</v>
      </c>
      <c r="K18" s="40" t="s">
        <v>1130</v>
      </c>
      <c r="L18" s="43" t="s">
        <v>1131</v>
      </c>
    </row>
    <row r="19" spans="2:12" ht="24">
      <c r="B19" s="44">
        <v>72121103</v>
      </c>
      <c r="C19" s="45" t="s">
        <v>1216</v>
      </c>
      <c r="D19" s="39">
        <v>42401</v>
      </c>
      <c r="E19" s="46" t="s">
        <v>1217</v>
      </c>
      <c r="F19" s="46" t="s">
        <v>1218</v>
      </c>
      <c r="G19" s="45" t="s">
        <v>1128</v>
      </c>
      <c r="H19" s="47">
        <v>10000000</v>
      </c>
      <c r="I19" s="42">
        <f t="shared" si="0"/>
        <v>10000000</v>
      </c>
      <c r="J19" s="40" t="s">
        <v>1129</v>
      </c>
      <c r="K19" s="40" t="s">
        <v>1130</v>
      </c>
      <c r="L19" s="43" t="s">
        <v>1131</v>
      </c>
    </row>
    <row r="20" spans="2:12" ht="24">
      <c r="B20" s="37">
        <v>73152108</v>
      </c>
      <c r="C20" s="38" t="s">
        <v>1219</v>
      </c>
      <c r="D20" s="39">
        <v>42401</v>
      </c>
      <c r="E20" s="40" t="s">
        <v>1126</v>
      </c>
      <c r="F20" s="40" t="s">
        <v>1220</v>
      </c>
      <c r="G20" s="38" t="s">
        <v>1128</v>
      </c>
      <c r="H20" s="41">
        <v>18000000</v>
      </c>
      <c r="I20" s="42">
        <f t="shared" si="0"/>
        <v>18000000</v>
      </c>
      <c r="J20" s="40" t="s">
        <v>1129</v>
      </c>
      <c r="K20" s="40" t="s">
        <v>1130</v>
      </c>
      <c r="L20" s="43" t="s">
        <v>1131</v>
      </c>
    </row>
    <row r="21" spans="2:12" ht="48">
      <c r="B21" s="37">
        <v>80111508</v>
      </c>
      <c r="C21" s="38" t="s">
        <v>1221</v>
      </c>
      <c r="D21" s="39">
        <v>42401</v>
      </c>
      <c r="E21" s="40" t="s">
        <v>1171</v>
      </c>
      <c r="F21" s="46" t="s">
        <v>1222</v>
      </c>
      <c r="G21" s="38" t="s">
        <v>1128</v>
      </c>
      <c r="H21" s="41">
        <v>563400960</v>
      </c>
      <c r="I21" s="42">
        <f t="shared" si="0"/>
        <v>563400960</v>
      </c>
      <c r="J21" s="40" t="s">
        <v>1129</v>
      </c>
      <c r="K21" s="40" t="s">
        <v>1130</v>
      </c>
      <c r="L21" s="43" t="s">
        <v>1131</v>
      </c>
    </row>
    <row r="22" spans="2:12" ht="48">
      <c r="B22" s="37">
        <v>80111509</v>
      </c>
      <c r="C22" s="38" t="s">
        <v>1223</v>
      </c>
      <c r="D22" s="39">
        <v>42401</v>
      </c>
      <c r="E22" s="40" t="s">
        <v>1171</v>
      </c>
      <c r="F22" s="46" t="s">
        <v>1222</v>
      </c>
      <c r="G22" s="38" t="s">
        <v>1128</v>
      </c>
      <c r="H22" s="41">
        <v>360614880</v>
      </c>
      <c r="I22" s="42">
        <f t="shared" si="0"/>
        <v>360614880</v>
      </c>
      <c r="J22" s="40" t="s">
        <v>1129</v>
      </c>
      <c r="K22" s="40" t="s">
        <v>1130</v>
      </c>
      <c r="L22" s="43" t="s">
        <v>1131</v>
      </c>
    </row>
    <row r="23" spans="2:12" ht="36">
      <c r="B23" s="37">
        <v>80111607</v>
      </c>
      <c r="C23" s="38" t="s">
        <v>1224</v>
      </c>
      <c r="D23" s="39">
        <v>42401</v>
      </c>
      <c r="E23" s="40" t="s">
        <v>1171</v>
      </c>
      <c r="F23" s="46" t="s">
        <v>1222</v>
      </c>
      <c r="G23" s="38" t="s">
        <v>1128</v>
      </c>
      <c r="H23" s="41">
        <v>78696720</v>
      </c>
      <c r="I23" s="42">
        <f t="shared" si="0"/>
        <v>78696720</v>
      </c>
      <c r="J23" s="40" t="s">
        <v>1129</v>
      </c>
      <c r="K23" s="40" t="s">
        <v>1130</v>
      </c>
      <c r="L23" s="43" t="s">
        <v>1131</v>
      </c>
    </row>
    <row r="24" spans="2:12" ht="36">
      <c r="B24" s="37">
        <v>80111620</v>
      </c>
      <c r="C24" s="38" t="s">
        <v>1225</v>
      </c>
      <c r="D24" s="39">
        <v>42401</v>
      </c>
      <c r="E24" s="40" t="s">
        <v>1171</v>
      </c>
      <c r="F24" s="46" t="s">
        <v>1222</v>
      </c>
      <c r="G24" s="38" t="s">
        <v>1128</v>
      </c>
      <c r="H24" s="41">
        <v>73640160</v>
      </c>
      <c r="I24" s="42">
        <f t="shared" si="0"/>
        <v>73640160</v>
      </c>
      <c r="J24" s="40" t="s">
        <v>1129</v>
      </c>
      <c r="K24" s="40" t="s">
        <v>1130</v>
      </c>
      <c r="L24" s="43" t="s">
        <v>1131</v>
      </c>
    </row>
    <row r="25" spans="2:12" ht="24">
      <c r="B25" s="37">
        <v>80111620</v>
      </c>
      <c r="C25" s="45" t="s">
        <v>1226</v>
      </c>
      <c r="D25" s="39">
        <v>42401</v>
      </c>
      <c r="E25" s="46" t="s">
        <v>1171</v>
      </c>
      <c r="F25" s="46" t="s">
        <v>1222</v>
      </c>
      <c r="G25" s="45" t="s">
        <v>1128</v>
      </c>
      <c r="H25" s="47">
        <v>82053576</v>
      </c>
      <c r="I25" s="42">
        <f t="shared" si="0"/>
        <v>82053576</v>
      </c>
      <c r="J25" s="40" t="s">
        <v>1129</v>
      </c>
      <c r="K25" s="40" t="s">
        <v>1130</v>
      </c>
      <c r="L25" s="43" t="s">
        <v>1131</v>
      </c>
    </row>
    <row r="26" spans="2:12" ht="24">
      <c r="B26" s="37">
        <v>80111620</v>
      </c>
      <c r="C26" s="45" t="s">
        <v>1227</v>
      </c>
      <c r="D26" s="39">
        <v>42401</v>
      </c>
      <c r="E26" s="46" t="s">
        <v>1171</v>
      </c>
      <c r="F26" s="46" t="s">
        <v>1222</v>
      </c>
      <c r="G26" s="45" t="s">
        <v>1128</v>
      </c>
      <c r="H26" s="47">
        <v>550877040</v>
      </c>
      <c r="I26" s="42">
        <f t="shared" si="0"/>
        <v>550877040</v>
      </c>
      <c r="J26" s="40" t="s">
        <v>1129</v>
      </c>
      <c r="K26" s="40" t="s">
        <v>1130</v>
      </c>
      <c r="L26" s="43" t="s">
        <v>1131</v>
      </c>
    </row>
    <row r="27" spans="2:12" ht="24">
      <c r="B27" s="37">
        <v>80111620</v>
      </c>
      <c r="C27" s="45" t="s">
        <v>1227</v>
      </c>
      <c r="D27" s="39">
        <v>42401</v>
      </c>
      <c r="E27" s="46" t="s">
        <v>1171</v>
      </c>
      <c r="F27" s="46" t="s">
        <v>1222</v>
      </c>
      <c r="G27" s="45" t="s">
        <v>1128</v>
      </c>
      <c r="H27" s="47">
        <v>78696720</v>
      </c>
      <c r="I27" s="42">
        <f t="shared" si="0"/>
        <v>78696720</v>
      </c>
      <c r="J27" s="40" t="s">
        <v>1129</v>
      </c>
      <c r="K27" s="40" t="s">
        <v>1130</v>
      </c>
      <c r="L27" s="43" t="s">
        <v>1131</v>
      </c>
    </row>
    <row r="28" spans="2:12" ht="24">
      <c r="B28" s="37">
        <v>80111620</v>
      </c>
      <c r="C28" s="45" t="s">
        <v>1228</v>
      </c>
      <c r="D28" s="39">
        <v>42401</v>
      </c>
      <c r="E28" s="46" t="s">
        <v>1171</v>
      </c>
      <c r="F28" s="46" t="s">
        <v>1222</v>
      </c>
      <c r="G28" s="45" t="s">
        <v>1128</v>
      </c>
      <c r="H28" s="47">
        <v>211275360</v>
      </c>
      <c r="I28" s="42">
        <f t="shared" si="0"/>
        <v>211275360</v>
      </c>
      <c r="J28" s="40" t="s">
        <v>1129</v>
      </c>
      <c r="K28" s="40" t="s">
        <v>1130</v>
      </c>
      <c r="L28" s="43" t="s">
        <v>1131</v>
      </c>
    </row>
    <row r="29" spans="2:12" ht="24">
      <c r="B29" s="37">
        <v>80111620</v>
      </c>
      <c r="C29" s="45" t="s">
        <v>1229</v>
      </c>
      <c r="D29" s="39">
        <v>42401</v>
      </c>
      <c r="E29" s="46" t="s">
        <v>1171</v>
      </c>
      <c r="F29" s="46" t="s">
        <v>1222</v>
      </c>
      <c r="G29" s="45" t="s">
        <v>1128</v>
      </c>
      <c r="H29" s="47">
        <v>360614880</v>
      </c>
      <c r="I29" s="42">
        <f t="shared" si="0"/>
        <v>360614880</v>
      </c>
      <c r="J29" s="40" t="s">
        <v>1129</v>
      </c>
      <c r="K29" s="40" t="s">
        <v>1130</v>
      </c>
      <c r="L29" s="43" t="s">
        <v>1131</v>
      </c>
    </row>
    <row r="30" spans="2:12" ht="24">
      <c r="B30" s="37">
        <v>80111620</v>
      </c>
      <c r="C30" s="45" t="s">
        <v>1230</v>
      </c>
      <c r="D30" s="39">
        <v>42401</v>
      </c>
      <c r="E30" s="46" t="s">
        <v>1171</v>
      </c>
      <c r="F30" s="46" t="s">
        <v>1222</v>
      </c>
      <c r="G30" s="45" t="s">
        <v>1128</v>
      </c>
      <c r="H30" s="47">
        <v>316611360</v>
      </c>
      <c r="I30" s="42">
        <f t="shared" si="0"/>
        <v>316611360</v>
      </c>
      <c r="J30" s="40" t="s">
        <v>1129</v>
      </c>
      <c r="K30" s="40" t="s">
        <v>1130</v>
      </c>
      <c r="L30" s="43" t="s">
        <v>1131</v>
      </c>
    </row>
    <row r="31" spans="2:12" ht="24">
      <c r="B31" s="37">
        <v>80111620</v>
      </c>
      <c r="C31" s="45" t="s">
        <v>1231</v>
      </c>
      <c r="D31" s="39">
        <v>42401</v>
      </c>
      <c r="E31" s="46" t="s">
        <v>1171</v>
      </c>
      <c r="F31" s="46" t="s">
        <v>1222</v>
      </c>
      <c r="G31" s="45" t="s">
        <v>1128</v>
      </c>
      <c r="H31" s="47">
        <v>38050560</v>
      </c>
      <c r="I31" s="42">
        <f t="shared" si="0"/>
        <v>38050560</v>
      </c>
      <c r="J31" s="40" t="s">
        <v>1129</v>
      </c>
      <c r="K31" s="40" t="s">
        <v>1130</v>
      </c>
      <c r="L31" s="43" t="s">
        <v>1131</v>
      </c>
    </row>
    <row r="32" spans="2:12" ht="36">
      <c r="B32" s="37">
        <v>80111601</v>
      </c>
      <c r="C32" s="38" t="s">
        <v>1232</v>
      </c>
      <c r="D32" s="39">
        <v>42401</v>
      </c>
      <c r="E32" s="40" t="s">
        <v>1171</v>
      </c>
      <c r="F32" s="46" t="s">
        <v>1222</v>
      </c>
      <c r="G32" s="38" t="s">
        <v>1128</v>
      </c>
      <c r="H32" s="41">
        <v>38050560</v>
      </c>
      <c r="I32" s="42">
        <f t="shared" si="0"/>
        <v>38050560</v>
      </c>
      <c r="J32" s="40" t="s">
        <v>1129</v>
      </c>
      <c r="K32" s="40" t="s">
        <v>1130</v>
      </c>
      <c r="L32" s="43" t="s">
        <v>1131</v>
      </c>
    </row>
    <row r="33" spans="2:12" ht="48">
      <c r="B33" s="37">
        <v>80111605</v>
      </c>
      <c r="C33" s="38" t="s">
        <v>1233</v>
      </c>
      <c r="D33" s="39">
        <v>42401</v>
      </c>
      <c r="E33" s="40" t="s">
        <v>1171</v>
      </c>
      <c r="F33" s="40" t="s">
        <v>1127</v>
      </c>
      <c r="G33" s="38" t="s">
        <v>1128</v>
      </c>
      <c r="H33" s="41">
        <v>2934380</v>
      </c>
      <c r="I33" s="42">
        <f t="shared" si="0"/>
        <v>2934380</v>
      </c>
      <c r="J33" s="40" t="s">
        <v>1129</v>
      </c>
      <c r="K33" s="40" t="s">
        <v>1130</v>
      </c>
      <c r="L33" s="43" t="s">
        <v>1131</v>
      </c>
    </row>
    <row r="34" spans="2:12" ht="36">
      <c r="B34" s="37">
        <v>80111710</v>
      </c>
      <c r="C34" s="38" t="s">
        <v>1234</v>
      </c>
      <c r="D34" s="39">
        <v>42401</v>
      </c>
      <c r="E34" s="40" t="s">
        <v>1171</v>
      </c>
      <c r="F34" s="40" t="s">
        <v>1127</v>
      </c>
      <c r="G34" s="38" t="s">
        <v>1128</v>
      </c>
      <c r="H34" s="41">
        <v>49884460</v>
      </c>
      <c r="I34" s="42">
        <f t="shared" si="0"/>
        <v>49884460</v>
      </c>
      <c r="J34" s="40" t="s">
        <v>1129</v>
      </c>
      <c r="K34" s="40" t="s">
        <v>1130</v>
      </c>
      <c r="L34" s="43" t="s">
        <v>1131</v>
      </c>
    </row>
    <row r="35" spans="2:12" ht="48">
      <c r="B35" s="37">
        <v>80111701</v>
      </c>
      <c r="C35" s="38" t="s">
        <v>1235</v>
      </c>
      <c r="D35" s="39">
        <v>42401</v>
      </c>
      <c r="E35" s="40" t="s">
        <v>1171</v>
      </c>
      <c r="F35" s="46" t="s">
        <v>1222</v>
      </c>
      <c r="G35" s="38" t="s">
        <v>1128</v>
      </c>
      <c r="H35" s="41">
        <v>501301320</v>
      </c>
      <c r="I35" s="42">
        <f t="shared" si="0"/>
        <v>501301320</v>
      </c>
      <c r="J35" s="40" t="s">
        <v>1129</v>
      </c>
      <c r="K35" s="40" t="s">
        <v>1130</v>
      </c>
      <c r="L35" s="43" t="s">
        <v>1131</v>
      </c>
    </row>
    <row r="36" spans="2:12" ht="24">
      <c r="B36" s="37">
        <v>80111701</v>
      </c>
      <c r="C36" s="38" t="s">
        <v>1236</v>
      </c>
      <c r="D36" s="39">
        <v>42401</v>
      </c>
      <c r="E36" s="40" t="s">
        <v>1171</v>
      </c>
      <c r="F36" s="46" t="s">
        <v>1222</v>
      </c>
      <c r="G36" s="38" t="s">
        <v>1128</v>
      </c>
      <c r="H36" s="41">
        <v>501301320</v>
      </c>
      <c r="I36" s="42">
        <f t="shared" si="0"/>
        <v>501301320</v>
      </c>
      <c r="J36" s="40" t="s">
        <v>1129</v>
      </c>
      <c r="K36" s="40" t="s">
        <v>1130</v>
      </c>
      <c r="L36" s="43" t="s">
        <v>1131</v>
      </c>
    </row>
    <row r="37" spans="2:12" ht="48">
      <c r="B37" s="37">
        <v>80111701</v>
      </c>
      <c r="C37" s="38" t="s">
        <v>1237</v>
      </c>
      <c r="D37" s="39">
        <v>42401</v>
      </c>
      <c r="E37" s="40" t="s">
        <v>1171</v>
      </c>
      <c r="F37" s="46" t="s">
        <v>1222</v>
      </c>
      <c r="G37" s="38" t="s">
        <v>1128</v>
      </c>
      <c r="H37" s="41">
        <v>410319480</v>
      </c>
      <c r="I37" s="42">
        <f t="shared" si="0"/>
        <v>410319480</v>
      </c>
      <c r="J37" s="40" t="s">
        <v>1129</v>
      </c>
      <c r="K37" s="40" t="s">
        <v>1130</v>
      </c>
      <c r="L37" s="43" t="s">
        <v>1131</v>
      </c>
    </row>
    <row r="38" spans="2:12" ht="24">
      <c r="B38" s="37">
        <v>80111701</v>
      </c>
      <c r="C38" s="38" t="s">
        <v>1238</v>
      </c>
      <c r="D38" s="39">
        <v>42401</v>
      </c>
      <c r="E38" s="40" t="s">
        <v>1171</v>
      </c>
      <c r="F38" s="40" t="s">
        <v>1222</v>
      </c>
      <c r="G38" s="38" t="s">
        <v>1128</v>
      </c>
      <c r="H38" s="41">
        <v>95126400</v>
      </c>
      <c r="I38" s="42">
        <f t="shared" si="0"/>
        <v>95126400</v>
      </c>
      <c r="J38" s="40" t="s">
        <v>1129</v>
      </c>
      <c r="K38" s="40" t="s">
        <v>1130</v>
      </c>
      <c r="L38" s="43" t="s">
        <v>1131</v>
      </c>
    </row>
    <row r="39" spans="2:12" ht="24">
      <c r="B39" s="37">
        <v>80111701</v>
      </c>
      <c r="C39" s="38" t="s">
        <v>1239</v>
      </c>
      <c r="D39" s="39">
        <v>42401</v>
      </c>
      <c r="E39" s="40" t="s">
        <v>1171</v>
      </c>
      <c r="F39" s="40" t="s">
        <v>1222</v>
      </c>
      <c r="G39" s="38" t="s">
        <v>1128</v>
      </c>
      <c r="H39" s="41">
        <v>275438520</v>
      </c>
      <c r="I39" s="42">
        <f t="shared" si="0"/>
        <v>275438520</v>
      </c>
      <c r="J39" s="40" t="s">
        <v>1129</v>
      </c>
      <c r="K39" s="40" t="s">
        <v>1130</v>
      </c>
      <c r="L39" s="43" t="s">
        <v>1131</v>
      </c>
    </row>
    <row r="40" spans="2:12" ht="24">
      <c r="B40" s="37">
        <v>80111701</v>
      </c>
      <c r="C40" s="38" t="s">
        <v>1239</v>
      </c>
      <c r="D40" s="39">
        <v>42401</v>
      </c>
      <c r="E40" s="40" t="s">
        <v>1171</v>
      </c>
      <c r="F40" s="40" t="s">
        <v>1222</v>
      </c>
      <c r="G40" s="38" t="s">
        <v>1128</v>
      </c>
      <c r="H40" s="41">
        <v>39348360</v>
      </c>
      <c r="I40" s="42">
        <f t="shared" si="0"/>
        <v>39348360</v>
      </c>
      <c r="J40" s="40" t="s">
        <v>1129</v>
      </c>
      <c r="K40" s="40" t="s">
        <v>1130</v>
      </c>
      <c r="L40" s="43" t="s">
        <v>1131</v>
      </c>
    </row>
    <row r="41" spans="2:12" ht="24">
      <c r="B41" s="37">
        <v>80111701</v>
      </c>
      <c r="C41" s="38" t="s">
        <v>1239</v>
      </c>
      <c r="D41" s="39">
        <v>42401</v>
      </c>
      <c r="E41" s="40" t="s">
        <v>1171</v>
      </c>
      <c r="F41" s="40" t="s">
        <v>1222</v>
      </c>
      <c r="G41" s="38" t="s">
        <v>1128</v>
      </c>
      <c r="H41" s="41">
        <v>39348360</v>
      </c>
      <c r="I41" s="42">
        <f t="shared" si="0"/>
        <v>39348360</v>
      </c>
      <c r="J41" s="40" t="s">
        <v>1129</v>
      </c>
      <c r="K41" s="40" t="s">
        <v>1130</v>
      </c>
      <c r="L41" s="43" t="s">
        <v>1131</v>
      </c>
    </row>
    <row r="42" spans="2:12" ht="24">
      <c r="B42" s="37">
        <v>80111701</v>
      </c>
      <c r="C42" s="38" t="s">
        <v>1239</v>
      </c>
      <c r="D42" s="39">
        <v>42401</v>
      </c>
      <c r="E42" s="40" t="s">
        <v>1171</v>
      </c>
      <c r="F42" s="40" t="s">
        <v>1222</v>
      </c>
      <c r="G42" s="38" t="s">
        <v>1128</v>
      </c>
      <c r="H42" s="41">
        <v>73640160</v>
      </c>
      <c r="I42" s="42">
        <f t="shared" si="0"/>
        <v>73640160</v>
      </c>
      <c r="J42" s="40" t="s">
        <v>1129</v>
      </c>
      <c r="K42" s="40" t="s">
        <v>1130</v>
      </c>
      <c r="L42" s="43" t="s">
        <v>1131</v>
      </c>
    </row>
    <row r="43" spans="2:12" ht="24">
      <c r="B43" s="37">
        <v>80111701</v>
      </c>
      <c r="C43" s="38" t="s">
        <v>1240</v>
      </c>
      <c r="D43" s="39">
        <v>42401</v>
      </c>
      <c r="E43" s="40" t="s">
        <v>1171</v>
      </c>
      <c r="F43" s="40" t="s">
        <v>1222</v>
      </c>
      <c r="G43" s="38" t="s">
        <v>1128</v>
      </c>
      <c r="H43" s="41">
        <v>211275360</v>
      </c>
      <c r="I43" s="42">
        <f t="shared" si="0"/>
        <v>211275360</v>
      </c>
      <c r="J43" s="40" t="s">
        <v>1129</v>
      </c>
      <c r="K43" s="40" t="s">
        <v>1130</v>
      </c>
      <c r="L43" s="43" t="s">
        <v>1131</v>
      </c>
    </row>
    <row r="44" spans="2:12" ht="24">
      <c r="B44" s="37">
        <v>80111701</v>
      </c>
      <c r="C44" s="38" t="s">
        <v>1241</v>
      </c>
      <c r="D44" s="39">
        <v>42401</v>
      </c>
      <c r="E44" s="40" t="s">
        <v>1171</v>
      </c>
      <c r="F44" s="40" t="s">
        <v>1222</v>
      </c>
      <c r="G44" s="38" t="s">
        <v>1128</v>
      </c>
      <c r="H44" s="41">
        <v>563400960</v>
      </c>
      <c r="I44" s="42">
        <f t="shared" si="0"/>
        <v>563400960</v>
      </c>
      <c r="J44" s="40" t="s">
        <v>1129</v>
      </c>
      <c r="K44" s="40" t="s">
        <v>1130</v>
      </c>
      <c r="L44" s="43" t="s">
        <v>1131</v>
      </c>
    </row>
    <row r="45" spans="2:12" ht="24">
      <c r="B45" s="37">
        <v>80111701</v>
      </c>
      <c r="C45" s="38" t="s">
        <v>1242</v>
      </c>
      <c r="D45" s="39">
        <v>42401</v>
      </c>
      <c r="E45" s="40" t="s">
        <v>1171</v>
      </c>
      <c r="F45" s="40" t="s">
        <v>1222</v>
      </c>
      <c r="G45" s="38" t="s">
        <v>1128</v>
      </c>
      <c r="H45" s="41">
        <v>26384280</v>
      </c>
      <c r="I45" s="42">
        <f t="shared" si="0"/>
        <v>26384280</v>
      </c>
      <c r="J45" s="40" t="s">
        <v>1129</v>
      </c>
      <c r="K45" s="40" t="s">
        <v>1130</v>
      </c>
      <c r="L45" s="43" t="s">
        <v>1131</v>
      </c>
    </row>
    <row r="46" spans="2:12" ht="24">
      <c r="B46" s="37">
        <v>80111701</v>
      </c>
      <c r="C46" s="38" t="s">
        <v>1242</v>
      </c>
      <c r="D46" s="39">
        <v>42401</v>
      </c>
      <c r="E46" s="40" t="s">
        <v>1171</v>
      </c>
      <c r="F46" s="40" t="s">
        <v>1222</v>
      </c>
      <c r="G46" s="38" t="s">
        <v>1128</v>
      </c>
      <c r="H46" s="41">
        <v>24136440</v>
      </c>
      <c r="I46" s="42">
        <f t="shared" si="0"/>
        <v>24136440</v>
      </c>
      <c r="J46" s="40" t="s">
        <v>1129</v>
      </c>
      <c r="K46" s="40" t="s">
        <v>1130</v>
      </c>
      <c r="L46" s="43" t="s">
        <v>1131</v>
      </c>
    </row>
    <row r="47" spans="2:12" ht="24">
      <c r="B47" s="37">
        <v>80111701</v>
      </c>
      <c r="C47" s="38" t="s">
        <v>1243</v>
      </c>
      <c r="D47" s="39">
        <v>42401</v>
      </c>
      <c r="E47" s="40" t="s">
        <v>1244</v>
      </c>
      <c r="F47" s="40" t="s">
        <v>1222</v>
      </c>
      <c r="G47" s="38" t="s">
        <v>1128</v>
      </c>
      <c r="H47" s="41">
        <v>24136440</v>
      </c>
      <c r="I47" s="42">
        <f t="shared" si="0"/>
        <v>24136440</v>
      </c>
      <c r="J47" s="40" t="s">
        <v>1129</v>
      </c>
      <c r="K47" s="40" t="s">
        <v>1130</v>
      </c>
      <c r="L47" s="43" t="s">
        <v>1131</v>
      </c>
    </row>
    <row r="48" spans="2:12" ht="36">
      <c r="B48" s="37">
        <v>80111701</v>
      </c>
      <c r="C48" s="38" t="s">
        <v>1245</v>
      </c>
      <c r="D48" s="39">
        <v>42401</v>
      </c>
      <c r="E48" s="40" t="s">
        <v>1171</v>
      </c>
      <c r="F48" s="40" t="s">
        <v>1127</v>
      </c>
      <c r="G48" s="38" t="s">
        <v>1128</v>
      </c>
      <c r="H48" s="41">
        <v>4022740</v>
      </c>
      <c r="I48" s="42">
        <f t="shared" si="0"/>
        <v>4022740</v>
      </c>
      <c r="J48" s="40" t="s">
        <v>1129</v>
      </c>
      <c r="K48" s="40" t="s">
        <v>1130</v>
      </c>
      <c r="L48" s="43" t="s">
        <v>1131</v>
      </c>
    </row>
    <row r="49" spans="2:12" ht="24">
      <c r="B49" s="44">
        <v>80111701</v>
      </c>
      <c r="C49" s="45" t="s">
        <v>1246</v>
      </c>
      <c r="D49" s="39">
        <v>42401</v>
      </c>
      <c r="E49" s="46" t="s">
        <v>1171</v>
      </c>
      <c r="F49" s="46" t="s">
        <v>1222</v>
      </c>
      <c r="G49" s="45" t="s">
        <v>1128</v>
      </c>
      <c r="H49" s="47">
        <v>133176960</v>
      </c>
      <c r="I49" s="42">
        <f t="shared" si="0"/>
        <v>133176960</v>
      </c>
      <c r="J49" s="40" t="s">
        <v>1129</v>
      </c>
      <c r="K49" s="40" t="s">
        <v>1130</v>
      </c>
      <c r="L49" s="43" t="s">
        <v>1131</v>
      </c>
    </row>
    <row r="50" spans="2:12" ht="36">
      <c r="B50" s="44">
        <v>80111701</v>
      </c>
      <c r="C50" s="45" t="s">
        <v>1247</v>
      </c>
      <c r="D50" s="39">
        <v>42401</v>
      </c>
      <c r="E50" s="46" t="s">
        <v>1171</v>
      </c>
      <c r="F50" s="46" t="s">
        <v>1222</v>
      </c>
      <c r="G50" s="45" t="s">
        <v>1128</v>
      </c>
      <c r="H50" s="47">
        <v>275438520</v>
      </c>
      <c r="I50" s="42">
        <f t="shared" si="0"/>
        <v>275438520</v>
      </c>
      <c r="J50" s="40" t="s">
        <v>1129</v>
      </c>
      <c r="K50" s="40" t="s">
        <v>1130</v>
      </c>
      <c r="L50" s="43" t="s">
        <v>1131</v>
      </c>
    </row>
    <row r="51" spans="2:12" ht="24">
      <c r="B51" s="44">
        <v>80111701</v>
      </c>
      <c r="C51" s="45" t="s">
        <v>1248</v>
      </c>
      <c r="D51" s="39">
        <v>42401</v>
      </c>
      <c r="E51" s="46" t="s">
        <v>1171</v>
      </c>
      <c r="F51" s="46" t="s">
        <v>1222</v>
      </c>
      <c r="G51" s="45" t="s">
        <v>1128</v>
      </c>
      <c r="H51" s="47">
        <v>237458520</v>
      </c>
      <c r="I51" s="42">
        <f t="shared" si="0"/>
        <v>237458520</v>
      </c>
      <c r="J51" s="40" t="s">
        <v>1129</v>
      </c>
      <c r="K51" s="40" t="s">
        <v>1130</v>
      </c>
      <c r="L51" s="43" t="s">
        <v>1131</v>
      </c>
    </row>
    <row r="52" spans="2:12" ht="36">
      <c r="B52" s="44">
        <v>80111701</v>
      </c>
      <c r="C52" s="45" t="s">
        <v>1249</v>
      </c>
      <c r="D52" s="39">
        <v>42401</v>
      </c>
      <c r="E52" s="46" t="s">
        <v>1171</v>
      </c>
      <c r="F52" s="46" t="s">
        <v>1222</v>
      </c>
      <c r="G52" s="45" t="s">
        <v>1128</v>
      </c>
      <c r="H52" s="47">
        <v>36820080</v>
      </c>
      <c r="I52" s="42">
        <f t="shared" si="0"/>
        <v>36820080</v>
      </c>
      <c r="J52" s="40" t="s">
        <v>1129</v>
      </c>
      <c r="K52" s="40" t="s">
        <v>1130</v>
      </c>
      <c r="L52" s="43" t="s">
        <v>1131</v>
      </c>
    </row>
    <row r="53" spans="2:12" ht="36">
      <c r="B53" s="44">
        <v>80111701</v>
      </c>
      <c r="C53" s="45" t="s">
        <v>1250</v>
      </c>
      <c r="D53" s="39">
        <v>42401</v>
      </c>
      <c r="E53" s="46" t="s">
        <v>1171</v>
      </c>
      <c r="F53" s="46" t="s">
        <v>1222</v>
      </c>
      <c r="G53" s="45" t="s">
        <v>1128</v>
      </c>
      <c r="H53" s="47">
        <v>35212560</v>
      </c>
      <c r="I53" s="42">
        <f t="shared" si="0"/>
        <v>35212560</v>
      </c>
      <c r="J53" s="40" t="s">
        <v>1129</v>
      </c>
      <c r="K53" s="40" t="s">
        <v>1130</v>
      </c>
      <c r="L53" s="43" t="s">
        <v>1131</v>
      </c>
    </row>
    <row r="54" spans="2:12" ht="36">
      <c r="B54" s="44">
        <v>80111701</v>
      </c>
      <c r="C54" s="45" t="s">
        <v>1251</v>
      </c>
      <c r="D54" s="39">
        <v>42401</v>
      </c>
      <c r="E54" s="46" t="s">
        <v>1171</v>
      </c>
      <c r="F54" s="46" t="s">
        <v>1222</v>
      </c>
      <c r="G54" s="45" t="s">
        <v>1128</v>
      </c>
      <c r="H54" s="47">
        <v>30051240</v>
      </c>
      <c r="I54" s="42">
        <f t="shared" si="0"/>
        <v>30051240</v>
      </c>
      <c r="J54" s="40" t="s">
        <v>1129</v>
      </c>
      <c r="K54" s="40" t="s">
        <v>1130</v>
      </c>
      <c r="L54" s="43" t="s">
        <v>1131</v>
      </c>
    </row>
    <row r="55" spans="2:12" ht="24">
      <c r="B55" s="37">
        <v>80111711</v>
      </c>
      <c r="C55" s="38" t="s">
        <v>1252</v>
      </c>
      <c r="D55" s="39">
        <v>42401</v>
      </c>
      <c r="E55" s="40" t="s">
        <v>1126</v>
      </c>
      <c r="F55" s="40" t="s">
        <v>1222</v>
      </c>
      <c r="G55" s="38" t="s">
        <v>1128</v>
      </c>
      <c r="H55" s="41">
        <v>200000000</v>
      </c>
      <c r="I55" s="42">
        <f t="shared" si="0"/>
        <v>200000000</v>
      </c>
      <c r="J55" s="40" t="s">
        <v>1129</v>
      </c>
      <c r="K55" s="40" t="s">
        <v>1130</v>
      </c>
      <c r="L55" s="43" t="s">
        <v>1131</v>
      </c>
    </row>
    <row r="56" spans="2:12" ht="24">
      <c r="B56" s="37">
        <v>80111711</v>
      </c>
      <c r="C56" s="38" t="s">
        <v>1252</v>
      </c>
      <c r="D56" s="39">
        <v>42401</v>
      </c>
      <c r="E56" s="40" t="s">
        <v>1126</v>
      </c>
      <c r="F56" s="40" t="s">
        <v>1127</v>
      </c>
      <c r="G56" s="38" t="s">
        <v>1128</v>
      </c>
      <c r="H56" s="41">
        <v>80000000</v>
      </c>
      <c r="I56" s="42">
        <f t="shared" si="0"/>
        <v>80000000</v>
      </c>
      <c r="J56" s="40" t="s">
        <v>1129</v>
      </c>
      <c r="K56" s="40" t="s">
        <v>1130</v>
      </c>
      <c r="L56" s="43" t="s">
        <v>1131</v>
      </c>
    </row>
    <row r="57" spans="2:12" ht="24">
      <c r="B57" s="44">
        <v>81112101</v>
      </c>
      <c r="C57" s="45" t="s">
        <v>1253</v>
      </c>
      <c r="D57" s="39">
        <v>42401</v>
      </c>
      <c r="E57" s="46" t="s">
        <v>1171</v>
      </c>
      <c r="F57" s="46" t="s">
        <v>1222</v>
      </c>
      <c r="G57" s="45" t="s">
        <v>1128</v>
      </c>
      <c r="H57" s="47">
        <v>30000000</v>
      </c>
      <c r="I57" s="42">
        <f t="shared" si="0"/>
        <v>30000000</v>
      </c>
      <c r="J57" s="40" t="s">
        <v>1129</v>
      </c>
      <c r="K57" s="40" t="s">
        <v>1130</v>
      </c>
      <c r="L57" s="43" t="s">
        <v>1131</v>
      </c>
    </row>
    <row r="58" spans="2:12" ht="24">
      <c r="B58" s="44">
        <v>81112200</v>
      </c>
      <c r="C58" s="45" t="s">
        <v>1254</v>
      </c>
      <c r="D58" s="39">
        <v>42401</v>
      </c>
      <c r="E58" s="46" t="s">
        <v>1171</v>
      </c>
      <c r="F58" s="46" t="s">
        <v>1222</v>
      </c>
      <c r="G58" s="45" t="s">
        <v>1128</v>
      </c>
      <c r="H58" s="47">
        <v>10000000</v>
      </c>
      <c r="I58" s="42">
        <f t="shared" si="0"/>
        <v>10000000</v>
      </c>
      <c r="J58" s="40" t="s">
        <v>1129</v>
      </c>
      <c r="K58" s="40" t="s">
        <v>1130</v>
      </c>
      <c r="L58" s="43" t="s">
        <v>1131</v>
      </c>
    </row>
    <row r="59" spans="2:12" ht="36">
      <c r="B59" s="37">
        <v>81112300</v>
      </c>
      <c r="C59" s="38" t="s">
        <v>1255</v>
      </c>
      <c r="D59" s="39">
        <v>42401</v>
      </c>
      <c r="E59" s="40" t="s">
        <v>1256</v>
      </c>
      <c r="F59" s="40" t="s">
        <v>1209</v>
      </c>
      <c r="G59" s="38" t="s">
        <v>1128</v>
      </c>
      <c r="H59" s="41">
        <v>15000000</v>
      </c>
      <c r="I59" s="42">
        <f t="shared" si="0"/>
        <v>15000000</v>
      </c>
      <c r="J59" s="40" t="s">
        <v>1129</v>
      </c>
      <c r="K59" s="40" t="s">
        <v>1130</v>
      </c>
      <c r="L59" s="43" t="s">
        <v>1131</v>
      </c>
    </row>
    <row r="60" spans="2:12" ht="24">
      <c r="B60" s="37">
        <v>81112300</v>
      </c>
      <c r="C60" s="38" t="s">
        <v>110</v>
      </c>
      <c r="D60" s="39">
        <v>42401</v>
      </c>
      <c r="E60" s="40" t="s">
        <v>1256</v>
      </c>
      <c r="F60" s="40" t="s">
        <v>1209</v>
      </c>
      <c r="G60" s="38" t="s">
        <v>1128</v>
      </c>
      <c r="H60" s="41">
        <v>20000000</v>
      </c>
      <c r="I60" s="42">
        <f t="shared" si="0"/>
        <v>20000000</v>
      </c>
      <c r="J60" s="40" t="s">
        <v>1129</v>
      </c>
      <c r="K60" s="40" t="s">
        <v>1130</v>
      </c>
      <c r="L60" s="43" t="s">
        <v>1131</v>
      </c>
    </row>
    <row r="61" spans="2:12" ht="48">
      <c r="B61" s="37">
        <v>82101501</v>
      </c>
      <c r="C61" s="38" t="s">
        <v>109</v>
      </c>
      <c r="D61" s="39">
        <v>42401</v>
      </c>
      <c r="E61" s="40" t="s">
        <v>1256</v>
      </c>
      <c r="F61" s="40" t="s">
        <v>1209</v>
      </c>
      <c r="G61" s="38" t="s">
        <v>1128</v>
      </c>
      <c r="H61" s="41">
        <v>20000000</v>
      </c>
      <c r="I61" s="42">
        <f t="shared" si="0"/>
        <v>20000000</v>
      </c>
      <c r="J61" s="40" t="s">
        <v>1129</v>
      </c>
      <c r="K61" s="40" t="s">
        <v>1130</v>
      </c>
      <c r="L61" s="43" t="s">
        <v>1131</v>
      </c>
    </row>
    <row r="62" spans="2:12" ht="36">
      <c r="B62" s="37">
        <v>82101801</v>
      </c>
      <c r="C62" s="38" t="s">
        <v>111</v>
      </c>
      <c r="D62" s="39">
        <v>42401</v>
      </c>
      <c r="E62" s="40" t="s">
        <v>1256</v>
      </c>
      <c r="F62" s="40" t="s">
        <v>1209</v>
      </c>
      <c r="G62" s="38" t="s">
        <v>1128</v>
      </c>
      <c r="H62" s="41">
        <v>400000000</v>
      </c>
      <c r="I62" s="42">
        <f t="shared" si="0"/>
        <v>400000000</v>
      </c>
      <c r="J62" s="40" t="s">
        <v>1129</v>
      </c>
      <c r="K62" s="40" t="s">
        <v>1130</v>
      </c>
      <c r="L62" s="43" t="s">
        <v>1131</v>
      </c>
    </row>
    <row r="63" spans="2:12" ht="24">
      <c r="B63" s="48">
        <v>82121507</v>
      </c>
      <c r="C63" s="38" t="s">
        <v>112</v>
      </c>
      <c r="D63" s="39">
        <v>42401</v>
      </c>
      <c r="E63" s="40" t="s">
        <v>1208</v>
      </c>
      <c r="F63" s="40" t="s">
        <v>1209</v>
      </c>
      <c r="G63" s="38" t="s">
        <v>1128</v>
      </c>
      <c r="H63" s="41">
        <v>500000</v>
      </c>
      <c r="I63" s="42">
        <f t="shared" si="0"/>
        <v>500000</v>
      </c>
      <c r="J63" s="40" t="s">
        <v>1129</v>
      </c>
      <c r="K63" s="40" t="s">
        <v>1130</v>
      </c>
      <c r="L63" s="43" t="s">
        <v>1131</v>
      </c>
    </row>
    <row r="64" spans="2:12" ht="36">
      <c r="B64" s="48">
        <v>82121507</v>
      </c>
      <c r="C64" s="38" t="s">
        <v>113</v>
      </c>
      <c r="D64" s="39">
        <v>42401</v>
      </c>
      <c r="E64" s="40" t="s">
        <v>1215</v>
      </c>
      <c r="F64" s="40" t="s">
        <v>1209</v>
      </c>
      <c r="G64" s="38" t="s">
        <v>1128</v>
      </c>
      <c r="H64" s="41">
        <v>52000000</v>
      </c>
      <c r="I64" s="42">
        <f t="shared" si="0"/>
        <v>52000000</v>
      </c>
      <c r="J64" s="40" t="s">
        <v>1129</v>
      </c>
      <c r="K64" s="40" t="s">
        <v>1130</v>
      </c>
      <c r="L64" s="43" t="s">
        <v>1131</v>
      </c>
    </row>
    <row r="65" spans="2:12" ht="24">
      <c r="B65" s="48">
        <v>82121507</v>
      </c>
      <c r="C65" s="38" t="s">
        <v>114</v>
      </c>
      <c r="D65" s="39">
        <v>42401</v>
      </c>
      <c r="E65" s="40" t="s">
        <v>1208</v>
      </c>
      <c r="F65" s="40" t="s">
        <v>1209</v>
      </c>
      <c r="G65" s="38" t="s">
        <v>1128</v>
      </c>
      <c r="H65" s="41">
        <v>8500000</v>
      </c>
      <c r="I65" s="42">
        <f t="shared" si="0"/>
        <v>8500000</v>
      </c>
      <c r="J65" s="40" t="s">
        <v>1129</v>
      </c>
      <c r="K65" s="40" t="s">
        <v>1130</v>
      </c>
      <c r="L65" s="43" t="s">
        <v>1131</v>
      </c>
    </row>
    <row r="66" spans="2:12" ht="60">
      <c r="B66" s="37">
        <v>83111601</v>
      </c>
      <c r="C66" s="38" t="s">
        <v>1257</v>
      </c>
      <c r="D66" s="39">
        <v>42401</v>
      </c>
      <c r="E66" s="40" t="s">
        <v>1208</v>
      </c>
      <c r="F66" s="40" t="s">
        <v>1209</v>
      </c>
      <c r="G66" s="38" t="s">
        <v>1128</v>
      </c>
      <c r="H66" s="41">
        <v>350000000</v>
      </c>
      <c r="I66" s="42">
        <f t="shared" si="0"/>
        <v>350000000</v>
      </c>
      <c r="J66" s="40" t="s">
        <v>1129</v>
      </c>
      <c r="K66" s="40" t="s">
        <v>1130</v>
      </c>
      <c r="L66" s="43" t="s">
        <v>1131</v>
      </c>
    </row>
    <row r="67" spans="2:12" ht="24">
      <c r="B67" s="37">
        <v>86101705</v>
      </c>
      <c r="C67" s="38" t="s">
        <v>1258</v>
      </c>
      <c r="D67" s="39">
        <v>42401</v>
      </c>
      <c r="E67" s="40" t="s">
        <v>1217</v>
      </c>
      <c r="F67" s="40" t="s">
        <v>1259</v>
      </c>
      <c r="G67" s="38" t="s">
        <v>1128</v>
      </c>
      <c r="H67" s="41">
        <v>40000000</v>
      </c>
      <c r="I67" s="42">
        <f t="shared" si="0"/>
        <v>40000000</v>
      </c>
      <c r="J67" s="40" t="s">
        <v>1129</v>
      </c>
      <c r="K67" s="40" t="s">
        <v>1130</v>
      </c>
      <c r="L67" s="43" t="s">
        <v>1131</v>
      </c>
    </row>
    <row r="68" spans="2:12" ht="24">
      <c r="B68" s="37">
        <v>86101705</v>
      </c>
      <c r="C68" s="38" t="s">
        <v>1258</v>
      </c>
      <c r="D68" s="39">
        <v>42401</v>
      </c>
      <c r="E68" s="40" t="s">
        <v>1126</v>
      </c>
      <c r="F68" s="40" t="s">
        <v>1127</v>
      </c>
      <c r="G68" s="38" t="s">
        <v>1128</v>
      </c>
      <c r="H68" s="41">
        <v>8000000</v>
      </c>
      <c r="I68" s="42">
        <f t="shared" si="0"/>
        <v>8000000</v>
      </c>
      <c r="J68" s="40" t="s">
        <v>1129</v>
      </c>
      <c r="K68" s="40" t="s">
        <v>1130</v>
      </c>
      <c r="L68" s="43" t="s">
        <v>1131</v>
      </c>
    </row>
    <row r="69" spans="2:12" ht="24">
      <c r="B69" s="37">
        <v>86101705</v>
      </c>
      <c r="C69" s="38" t="s">
        <v>1258</v>
      </c>
      <c r="D69" s="39">
        <v>42401</v>
      </c>
      <c r="E69" s="40" t="s">
        <v>1126</v>
      </c>
      <c r="F69" s="40" t="s">
        <v>1127</v>
      </c>
      <c r="G69" s="38" t="s">
        <v>1128</v>
      </c>
      <c r="H69" s="41">
        <v>40000000</v>
      </c>
      <c r="I69" s="42">
        <f aca="true" t="shared" si="1" ref="I69:I75">H69</f>
        <v>40000000</v>
      </c>
      <c r="J69" s="40" t="s">
        <v>1129</v>
      </c>
      <c r="K69" s="40" t="s">
        <v>1130</v>
      </c>
      <c r="L69" s="43" t="s">
        <v>1131</v>
      </c>
    </row>
    <row r="70" spans="2:12" ht="24">
      <c r="B70" s="37">
        <v>86101705</v>
      </c>
      <c r="C70" s="45" t="s">
        <v>1258</v>
      </c>
      <c r="D70" s="39">
        <v>42401</v>
      </c>
      <c r="E70" s="46" t="s">
        <v>1217</v>
      </c>
      <c r="F70" s="46" t="s">
        <v>1218</v>
      </c>
      <c r="G70" s="45" t="s">
        <v>1128</v>
      </c>
      <c r="H70" s="47">
        <v>40000000</v>
      </c>
      <c r="I70" s="42">
        <f t="shared" si="1"/>
        <v>40000000</v>
      </c>
      <c r="J70" s="40" t="s">
        <v>1129</v>
      </c>
      <c r="K70" s="40" t="s">
        <v>1130</v>
      </c>
      <c r="L70" s="43" t="s">
        <v>1131</v>
      </c>
    </row>
    <row r="71" spans="2:12" ht="24">
      <c r="B71" s="44">
        <v>86101705</v>
      </c>
      <c r="C71" s="49" t="s">
        <v>1258</v>
      </c>
      <c r="D71" s="39">
        <v>42401</v>
      </c>
      <c r="E71" s="46" t="s">
        <v>1217</v>
      </c>
      <c r="F71" s="46" t="s">
        <v>1218</v>
      </c>
      <c r="G71" s="45" t="s">
        <v>1128</v>
      </c>
      <c r="H71" s="47">
        <v>60000000</v>
      </c>
      <c r="I71" s="42">
        <f t="shared" si="1"/>
        <v>60000000</v>
      </c>
      <c r="J71" s="40" t="s">
        <v>1129</v>
      </c>
      <c r="K71" s="40" t="s">
        <v>1130</v>
      </c>
      <c r="L71" s="43" t="s">
        <v>1131</v>
      </c>
    </row>
    <row r="72" spans="2:12" ht="26.25" customHeight="1">
      <c r="B72" s="37" t="s">
        <v>1260</v>
      </c>
      <c r="C72" s="38" t="s">
        <v>1261</v>
      </c>
      <c r="D72" s="39">
        <v>42401</v>
      </c>
      <c r="E72" s="40" t="s">
        <v>1126</v>
      </c>
      <c r="F72" s="40" t="s">
        <v>1127</v>
      </c>
      <c r="G72" s="38" t="s">
        <v>1128</v>
      </c>
      <c r="H72" s="41">
        <v>919500</v>
      </c>
      <c r="I72" s="42">
        <f t="shared" si="1"/>
        <v>919500</v>
      </c>
      <c r="J72" s="40" t="s">
        <v>1129</v>
      </c>
      <c r="K72" s="40" t="s">
        <v>1130</v>
      </c>
      <c r="L72" s="43" t="s">
        <v>1131</v>
      </c>
    </row>
    <row r="73" spans="2:12" ht="24">
      <c r="B73" s="37">
        <v>43202000</v>
      </c>
      <c r="C73" s="38" t="s">
        <v>1262</v>
      </c>
      <c r="D73" s="39">
        <v>42401</v>
      </c>
      <c r="E73" s="40" t="s">
        <v>1126</v>
      </c>
      <c r="F73" s="40" t="s">
        <v>1127</v>
      </c>
      <c r="G73" s="38" t="s">
        <v>1128</v>
      </c>
      <c r="H73" s="41">
        <v>34800</v>
      </c>
      <c r="I73" s="42">
        <f t="shared" si="1"/>
        <v>34800</v>
      </c>
      <c r="J73" s="40" t="s">
        <v>1129</v>
      </c>
      <c r="K73" s="40" t="s">
        <v>1130</v>
      </c>
      <c r="L73" s="43" t="s">
        <v>1131</v>
      </c>
    </row>
    <row r="74" spans="2:12" ht="24">
      <c r="B74" s="326">
        <v>14111507</v>
      </c>
      <c r="C74" s="327" t="s">
        <v>1125</v>
      </c>
      <c r="D74" s="328">
        <v>42401</v>
      </c>
      <c r="E74" s="329" t="s">
        <v>1126</v>
      </c>
      <c r="F74" s="329" t="s">
        <v>1127</v>
      </c>
      <c r="G74" s="327" t="s">
        <v>1128</v>
      </c>
      <c r="H74" s="330">
        <v>65447857</v>
      </c>
      <c r="I74" s="331">
        <f t="shared" si="1"/>
        <v>65447857</v>
      </c>
      <c r="J74" s="329" t="s">
        <v>1129</v>
      </c>
      <c r="K74" s="329" t="s">
        <v>1130</v>
      </c>
      <c r="L74" s="332" t="s">
        <v>1131</v>
      </c>
    </row>
    <row r="75" spans="2:12" ht="24">
      <c r="B75" s="37">
        <v>14111508</v>
      </c>
      <c r="C75" s="38" t="s">
        <v>1132</v>
      </c>
      <c r="D75" s="39">
        <v>42401</v>
      </c>
      <c r="E75" s="40" t="s">
        <v>1126</v>
      </c>
      <c r="F75" s="40" t="s">
        <v>1127</v>
      </c>
      <c r="G75" s="38" t="s">
        <v>1128</v>
      </c>
      <c r="H75" s="41">
        <v>157427</v>
      </c>
      <c r="I75" s="42">
        <f t="shared" si="1"/>
        <v>157427</v>
      </c>
      <c r="J75" s="40" t="s">
        <v>1129</v>
      </c>
      <c r="K75" s="40" t="s">
        <v>1130</v>
      </c>
      <c r="L75" s="43" t="s">
        <v>1131</v>
      </c>
    </row>
    <row r="76" spans="2:12" ht="24">
      <c r="B76" s="37">
        <v>14111514</v>
      </c>
      <c r="C76" s="38" t="s">
        <v>1133</v>
      </c>
      <c r="D76" s="39">
        <v>42401</v>
      </c>
      <c r="E76" s="40" t="s">
        <v>1126</v>
      </c>
      <c r="F76" s="40" t="s">
        <v>1127</v>
      </c>
      <c r="G76" s="38" t="s">
        <v>1128</v>
      </c>
      <c r="H76" s="41">
        <v>220400</v>
      </c>
      <c r="I76" s="42">
        <f aca="true" t="shared" si="2" ref="I76:I139">H76</f>
        <v>220400</v>
      </c>
      <c r="J76" s="40" t="s">
        <v>1129</v>
      </c>
      <c r="K76" s="40" t="s">
        <v>1130</v>
      </c>
      <c r="L76" s="43" t="s">
        <v>1131</v>
      </c>
    </row>
    <row r="77" spans="2:12" ht="24">
      <c r="B77" s="37">
        <v>14111519</v>
      </c>
      <c r="C77" s="38" t="s">
        <v>1134</v>
      </c>
      <c r="D77" s="39">
        <v>42401</v>
      </c>
      <c r="E77" s="40" t="s">
        <v>1126</v>
      </c>
      <c r="F77" s="40" t="s">
        <v>1127</v>
      </c>
      <c r="G77" s="38" t="s">
        <v>1128</v>
      </c>
      <c r="H77" s="41">
        <v>47271</v>
      </c>
      <c r="I77" s="42">
        <f t="shared" si="2"/>
        <v>47271</v>
      </c>
      <c r="J77" s="40" t="s">
        <v>1129</v>
      </c>
      <c r="K77" s="40" t="s">
        <v>1130</v>
      </c>
      <c r="L77" s="43" t="s">
        <v>1131</v>
      </c>
    </row>
    <row r="78" spans="2:12" ht="24">
      <c r="B78" s="37">
        <v>14111526</v>
      </c>
      <c r="C78" s="38" t="s">
        <v>1135</v>
      </c>
      <c r="D78" s="39">
        <v>42401</v>
      </c>
      <c r="E78" s="40" t="s">
        <v>1126</v>
      </c>
      <c r="F78" s="40" t="s">
        <v>1127</v>
      </c>
      <c r="G78" s="38" t="s">
        <v>1128</v>
      </c>
      <c r="H78" s="41">
        <v>242118</v>
      </c>
      <c r="I78" s="42">
        <f t="shared" si="2"/>
        <v>242118</v>
      </c>
      <c r="J78" s="40" t="s">
        <v>1129</v>
      </c>
      <c r="K78" s="40" t="s">
        <v>1130</v>
      </c>
      <c r="L78" s="43" t="s">
        <v>1131</v>
      </c>
    </row>
    <row r="79" spans="2:12" ht="24">
      <c r="B79" s="37">
        <v>14111530</v>
      </c>
      <c r="C79" s="38" t="s">
        <v>1136</v>
      </c>
      <c r="D79" s="39">
        <v>42401</v>
      </c>
      <c r="E79" s="40" t="s">
        <v>1126</v>
      </c>
      <c r="F79" s="40" t="s">
        <v>1127</v>
      </c>
      <c r="G79" s="38" t="s">
        <v>1128</v>
      </c>
      <c r="H79" s="41">
        <v>1167294</v>
      </c>
      <c r="I79" s="42">
        <f t="shared" si="2"/>
        <v>1167294</v>
      </c>
      <c r="J79" s="40" t="s">
        <v>1129</v>
      </c>
      <c r="K79" s="40" t="s">
        <v>1130</v>
      </c>
      <c r="L79" s="43" t="s">
        <v>1131</v>
      </c>
    </row>
    <row r="80" spans="2:12" ht="24">
      <c r="B80" s="37">
        <v>14111533</v>
      </c>
      <c r="C80" s="38" t="s">
        <v>1137</v>
      </c>
      <c r="D80" s="39">
        <v>42401</v>
      </c>
      <c r="E80" s="40" t="s">
        <v>1126</v>
      </c>
      <c r="F80" s="40" t="s">
        <v>1127</v>
      </c>
      <c r="G80" s="38" t="s">
        <v>1128</v>
      </c>
      <c r="H80" s="41">
        <v>158224</v>
      </c>
      <c r="I80" s="42">
        <f t="shared" si="2"/>
        <v>158224</v>
      </c>
      <c r="J80" s="40" t="s">
        <v>1129</v>
      </c>
      <c r="K80" s="40" t="s">
        <v>1130</v>
      </c>
      <c r="L80" s="43" t="s">
        <v>1131</v>
      </c>
    </row>
    <row r="81" spans="2:12" ht="24">
      <c r="B81" s="37">
        <v>14111813</v>
      </c>
      <c r="C81" s="38" t="s">
        <v>1138</v>
      </c>
      <c r="D81" s="39">
        <v>42401</v>
      </c>
      <c r="E81" s="40" t="s">
        <v>1126</v>
      </c>
      <c r="F81" s="40" t="s">
        <v>1127</v>
      </c>
      <c r="G81" s="38" t="s">
        <v>1128</v>
      </c>
      <c r="H81" s="41">
        <v>2089917</v>
      </c>
      <c r="I81" s="42">
        <f t="shared" si="2"/>
        <v>2089917</v>
      </c>
      <c r="J81" s="40" t="s">
        <v>1129</v>
      </c>
      <c r="K81" s="40" t="s">
        <v>1130</v>
      </c>
      <c r="L81" s="43" t="s">
        <v>1131</v>
      </c>
    </row>
    <row r="82" spans="2:12" ht="24">
      <c r="B82" s="37">
        <v>24111503</v>
      </c>
      <c r="C82" s="38" t="s">
        <v>1139</v>
      </c>
      <c r="D82" s="39">
        <v>42401</v>
      </c>
      <c r="E82" s="40" t="s">
        <v>1126</v>
      </c>
      <c r="F82" s="40" t="s">
        <v>1127</v>
      </c>
      <c r="G82" s="38" t="s">
        <v>1128</v>
      </c>
      <c r="H82" s="41">
        <v>246500</v>
      </c>
      <c r="I82" s="42">
        <f t="shared" si="2"/>
        <v>246500</v>
      </c>
      <c r="J82" s="40" t="s">
        <v>1129</v>
      </c>
      <c r="K82" s="40" t="s">
        <v>1130</v>
      </c>
      <c r="L82" s="43" t="s">
        <v>1131</v>
      </c>
    </row>
    <row r="83" spans="2:12" ht="24">
      <c r="B83" s="37">
        <v>27131517</v>
      </c>
      <c r="C83" s="38" t="s">
        <v>1140</v>
      </c>
      <c r="D83" s="39">
        <v>42401</v>
      </c>
      <c r="E83" s="40" t="s">
        <v>1126</v>
      </c>
      <c r="F83" s="40" t="s">
        <v>1127</v>
      </c>
      <c r="G83" s="38" t="s">
        <v>1128</v>
      </c>
      <c r="H83" s="41">
        <v>1404214</v>
      </c>
      <c r="I83" s="42">
        <f t="shared" si="2"/>
        <v>1404214</v>
      </c>
      <c r="J83" s="40" t="s">
        <v>1129</v>
      </c>
      <c r="K83" s="40" t="s">
        <v>1130</v>
      </c>
      <c r="L83" s="43" t="s">
        <v>1131</v>
      </c>
    </row>
    <row r="84" spans="2:12" ht="24">
      <c r="B84" s="44">
        <v>30162101</v>
      </c>
      <c r="C84" s="45" t="s">
        <v>1141</v>
      </c>
      <c r="D84" s="39">
        <v>42401</v>
      </c>
      <c r="E84" s="46" t="s">
        <v>1126</v>
      </c>
      <c r="F84" s="46" t="s">
        <v>1127</v>
      </c>
      <c r="G84" s="45" t="s">
        <v>1128</v>
      </c>
      <c r="H84" s="47">
        <v>879601</v>
      </c>
      <c r="I84" s="42">
        <f t="shared" si="2"/>
        <v>879601</v>
      </c>
      <c r="J84" s="40" t="s">
        <v>1129</v>
      </c>
      <c r="K84" s="40" t="s">
        <v>1130</v>
      </c>
      <c r="L84" s="43" t="s">
        <v>1131</v>
      </c>
    </row>
    <row r="85" spans="2:12" ht="24">
      <c r="B85" s="37">
        <v>30266501</v>
      </c>
      <c r="C85" s="38" t="s">
        <v>1142</v>
      </c>
      <c r="D85" s="39">
        <v>42401</v>
      </c>
      <c r="E85" s="40" t="s">
        <v>1126</v>
      </c>
      <c r="F85" s="40" t="s">
        <v>1127</v>
      </c>
      <c r="G85" s="38" t="s">
        <v>1128</v>
      </c>
      <c r="H85" s="41">
        <v>429866</v>
      </c>
      <c r="I85" s="42">
        <f t="shared" si="2"/>
        <v>429866</v>
      </c>
      <c r="J85" s="40" t="s">
        <v>1129</v>
      </c>
      <c r="K85" s="40" t="s">
        <v>1130</v>
      </c>
      <c r="L85" s="43" t="s">
        <v>1131</v>
      </c>
    </row>
    <row r="86" spans="2:12" ht="24">
      <c r="B86" s="37">
        <v>31151508</v>
      </c>
      <c r="C86" s="38" t="s">
        <v>1143</v>
      </c>
      <c r="D86" s="39">
        <v>42401</v>
      </c>
      <c r="E86" s="40" t="s">
        <v>1126</v>
      </c>
      <c r="F86" s="40" t="s">
        <v>1127</v>
      </c>
      <c r="G86" s="38" t="s">
        <v>1128</v>
      </c>
      <c r="H86" s="41">
        <v>79163</v>
      </c>
      <c r="I86" s="42">
        <f t="shared" si="2"/>
        <v>79163</v>
      </c>
      <c r="J86" s="40" t="s">
        <v>1129</v>
      </c>
      <c r="K86" s="40" t="s">
        <v>1130</v>
      </c>
      <c r="L86" s="43" t="s">
        <v>1131</v>
      </c>
    </row>
    <row r="87" spans="2:12" ht="24">
      <c r="B87" s="37">
        <v>31162001</v>
      </c>
      <c r="C87" s="38" t="s">
        <v>1144</v>
      </c>
      <c r="D87" s="39">
        <v>42401</v>
      </c>
      <c r="E87" s="40" t="s">
        <v>1126</v>
      </c>
      <c r="F87" s="40" t="s">
        <v>1127</v>
      </c>
      <c r="G87" s="38" t="s">
        <v>1128</v>
      </c>
      <c r="H87" s="41">
        <v>100000</v>
      </c>
      <c r="I87" s="42">
        <f t="shared" si="2"/>
        <v>100000</v>
      </c>
      <c r="J87" s="40" t="s">
        <v>1129</v>
      </c>
      <c r="K87" s="40" t="s">
        <v>1130</v>
      </c>
      <c r="L87" s="43" t="s">
        <v>1131</v>
      </c>
    </row>
    <row r="88" spans="2:12" ht="24">
      <c r="B88" s="37">
        <v>31162600</v>
      </c>
      <c r="C88" s="38" t="s">
        <v>1145</v>
      </c>
      <c r="D88" s="39">
        <v>42401</v>
      </c>
      <c r="E88" s="40" t="s">
        <v>1126</v>
      </c>
      <c r="F88" s="40" t="s">
        <v>1127</v>
      </c>
      <c r="G88" s="38" t="s">
        <v>1128</v>
      </c>
      <c r="H88" s="41">
        <v>89320</v>
      </c>
      <c r="I88" s="42">
        <f t="shared" si="2"/>
        <v>89320</v>
      </c>
      <c r="J88" s="40" t="s">
        <v>1129</v>
      </c>
      <c r="K88" s="40" t="s">
        <v>1130</v>
      </c>
      <c r="L88" s="43" t="s">
        <v>1131</v>
      </c>
    </row>
    <row r="89" spans="2:12" ht="24">
      <c r="B89" s="37">
        <v>31201503</v>
      </c>
      <c r="C89" s="38" t="s">
        <v>1146</v>
      </c>
      <c r="D89" s="39">
        <v>42401</v>
      </c>
      <c r="E89" s="40" t="s">
        <v>1126</v>
      </c>
      <c r="F89" s="40" t="s">
        <v>1127</v>
      </c>
      <c r="G89" s="38" t="s">
        <v>1128</v>
      </c>
      <c r="H89" s="41">
        <v>925680</v>
      </c>
      <c r="I89" s="42">
        <f t="shared" si="2"/>
        <v>925680</v>
      </c>
      <c r="J89" s="40" t="s">
        <v>1129</v>
      </c>
      <c r="K89" s="40" t="s">
        <v>1130</v>
      </c>
      <c r="L89" s="43" t="s">
        <v>1131</v>
      </c>
    </row>
    <row r="90" spans="2:12" ht="24">
      <c r="B90" s="37">
        <v>31201512</v>
      </c>
      <c r="C90" s="38" t="s">
        <v>1147</v>
      </c>
      <c r="D90" s="39">
        <v>42401</v>
      </c>
      <c r="E90" s="40" t="s">
        <v>1126</v>
      </c>
      <c r="F90" s="40" t="s">
        <v>1127</v>
      </c>
      <c r="G90" s="38" t="s">
        <v>1128</v>
      </c>
      <c r="H90" s="41">
        <v>165141</v>
      </c>
      <c r="I90" s="42">
        <f t="shared" si="2"/>
        <v>165141</v>
      </c>
      <c r="J90" s="40" t="s">
        <v>1129</v>
      </c>
      <c r="K90" s="40" t="s">
        <v>1130</v>
      </c>
      <c r="L90" s="43" t="s">
        <v>1131</v>
      </c>
    </row>
    <row r="91" spans="2:12" ht="24">
      <c r="B91" s="37">
        <v>31201517</v>
      </c>
      <c r="C91" s="38" t="s">
        <v>1148</v>
      </c>
      <c r="D91" s="39">
        <v>42401</v>
      </c>
      <c r="E91" s="40" t="s">
        <v>1126</v>
      </c>
      <c r="F91" s="40" t="s">
        <v>1127</v>
      </c>
      <c r="G91" s="38" t="s">
        <v>1128</v>
      </c>
      <c r="H91" s="41">
        <v>1236311</v>
      </c>
      <c r="I91" s="42">
        <f t="shared" si="2"/>
        <v>1236311</v>
      </c>
      <c r="J91" s="40" t="s">
        <v>1129</v>
      </c>
      <c r="K91" s="40" t="s">
        <v>1130</v>
      </c>
      <c r="L91" s="43" t="s">
        <v>1131</v>
      </c>
    </row>
    <row r="92" spans="2:12" ht="24">
      <c r="B92" s="37">
        <v>31201610</v>
      </c>
      <c r="C92" s="38" t="s">
        <v>1149</v>
      </c>
      <c r="D92" s="39">
        <v>42401</v>
      </c>
      <c r="E92" s="40" t="s">
        <v>1126</v>
      </c>
      <c r="F92" s="40" t="s">
        <v>1127</v>
      </c>
      <c r="G92" s="38" t="s">
        <v>1128</v>
      </c>
      <c r="H92" s="41">
        <v>3362716</v>
      </c>
      <c r="I92" s="42">
        <f t="shared" si="2"/>
        <v>3362716</v>
      </c>
      <c r="J92" s="40" t="s">
        <v>1129</v>
      </c>
      <c r="K92" s="40" t="s">
        <v>1130</v>
      </c>
      <c r="L92" s="43" t="s">
        <v>1131</v>
      </c>
    </row>
    <row r="93" spans="2:12" ht="24">
      <c r="B93" s="44">
        <v>39111610</v>
      </c>
      <c r="C93" s="45" t="s">
        <v>1150</v>
      </c>
      <c r="D93" s="39">
        <v>42401</v>
      </c>
      <c r="E93" s="46" t="s">
        <v>1126</v>
      </c>
      <c r="F93" s="46" t="s">
        <v>1127</v>
      </c>
      <c r="G93" s="45" t="s">
        <v>1128</v>
      </c>
      <c r="H93" s="47">
        <v>96375</v>
      </c>
      <c r="I93" s="42">
        <f t="shared" si="2"/>
        <v>96375</v>
      </c>
      <c r="J93" s="40" t="s">
        <v>1129</v>
      </c>
      <c r="K93" s="40" t="s">
        <v>1130</v>
      </c>
      <c r="L93" s="43" t="s">
        <v>1131</v>
      </c>
    </row>
    <row r="94" spans="2:12" ht="24">
      <c r="B94" s="37">
        <v>41111604</v>
      </c>
      <c r="C94" s="38" t="s">
        <v>1151</v>
      </c>
      <c r="D94" s="39">
        <v>42401</v>
      </c>
      <c r="E94" s="40" t="s">
        <v>1126</v>
      </c>
      <c r="F94" s="40" t="s">
        <v>1127</v>
      </c>
      <c r="G94" s="38" t="s">
        <v>1128</v>
      </c>
      <c r="H94" s="41">
        <v>208916</v>
      </c>
      <c r="I94" s="42">
        <f t="shared" si="2"/>
        <v>208916</v>
      </c>
      <c r="J94" s="40" t="s">
        <v>1129</v>
      </c>
      <c r="K94" s="40" t="s">
        <v>1130</v>
      </c>
      <c r="L94" s="43" t="s">
        <v>1131</v>
      </c>
    </row>
    <row r="95" spans="2:12" ht="24">
      <c r="B95" s="37">
        <v>42131606</v>
      </c>
      <c r="C95" s="38" t="s">
        <v>1152</v>
      </c>
      <c r="D95" s="39">
        <v>42401</v>
      </c>
      <c r="E95" s="40" t="s">
        <v>1126</v>
      </c>
      <c r="F95" s="40" t="s">
        <v>1127</v>
      </c>
      <c r="G95" s="38" t="s">
        <v>1128</v>
      </c>
      <c r="H95" s="41">
        <v>26552568</v>
      </c>
      <c r="I95" s="42">
        <f t="shared" si="2"/>
        <v>26552568</v>
      </c>
      <c r="J95" s="40" t="s">
        <v>1129</v>
      </c>
      <c r="K95" s="40" t="s">
        <v>1130</v>
      </c>
      <c r="L95" s="43" t="s">
        <v>1131</v>
      </c>
    </row>
    <row r="96" spans="2:12" ht="24">
      <c r="B96" s="37">
        <v>42132205</v>
      </c>
      <c r="C96" s="38" t="s">
        <v>1153</v>
      </c>
      <c r="D96" s="39">
        <v>42401</v>
      </c>
      <c r="E96" s="40" t="s">
        <v>1126</v>
      </c>
      <c r="F96" s="40" t="s">
        <v>1127</v>
      </c>
      <c r="G96" s="38" t="s">
        <v>1128</v>
      </c>
      <c r="H96" s="41">
        <v>17787840</v>
      </c>
      <c r="I96" s="42">
        <f t="shared" si="2"/>
        <v>17787840</v>
      </c>
      <c r="J96" s="40" t="s">
        <v>1129</v>
      </c>
      <c r="K96" s="40" t="s">
        <v>1130</v>
      </c>
      <c r="L96" s="43" t="s">
        <v>1131</v>
      </c>
    </row>
    <row r="97" spans="2:12" ht="24">
      <c r="B97" s="44">
        <v>43191508</v>
      </c>
      <c r="C97" s="45" t="s">
        <v>1154</v>
      </c>
      <c r="D97" s="39">
        <v>42401</v>
      </c>
      <c r="E97" s="46" t="s">
        <v>1126</v>
      </c>
      <c r="F97" s="46" t="s">
        <v>1127</v>
      </c>
      <c r="G97" s="45" t="s">
        <v>1128</v>
      </c>
      <c r="H97" s="47">
        <v>2880000</v>
      </c>
      <c r="I97" s="42">
        <f t="shared" si="2"/>
        <v>2880000</v>
      </c>
      <c r="J97" s="40" t="s">
        <v>1129</v>
      </c>
      <c r="K97" s="40" t="s">
        <v>1130</v>
      </c>
      <c r="L97" s="43" t="s">
        <v>1131</v>
      </c>
    </row>
    <row r="98" spans="2:12" ht="24">
      <c r="B98" s="37">
        <v>43201803</v>
      </c>
      <c r="C98" s="38" t="s">
        <v>1155</v>
      </c>
      <c r="D98" s="39">
        <v>42401</v>
      </c>
      <c r="E98" s="40" t="s">
        <v>1126</v>
      </c>
      <c r="F98" s="40" t="s">
        <v>1127</v>
      </c>
      <c r="G98" s="38" t="s">
        <v>1128</v>
      </c>
      <c r="H98" s="41">
        <v>208800</v>
      </c>
      <c r="I98" s="42">
        <f t="shared" si="2"/>
        <v>208800</v>
      </c>
      <c r="J98" s="40" t="s">
        <v>1129</v>
      </c>
      <c r="K98" s="40" t="s">
        <v>1130</v>
      </c>
      <c r="L98" s="43" t="s">
        <v>1131</v>
      </c>
    </row>
    <row r="99" spans="2:12" ht="24">
      <c r="B99" s="37">
        <v>43201809</v>
      </c>
      <c r="C99" s="45" t="s">
        <v>1156</v>
      </c>
      <c r="D99" s="39">
        <v>42401</v>
      </c>
      <c r="E99" s="46" t="s">
        <v>1126</v>
      </c>
      <c r="F99" s="46" t="s">
        <v>1127</v>
      </c>
      <c r="G99" s="45" t="s">
        <v>1128</v>
      </c>
      <c r="H99" s="47">
        <v>2257200</v>
      </c>
      <c r="I99" s="42">
        <f t="shared" si="2"/>
        <v>2257200</v>
      </c>
      <c r="J99" s="40" t="s">
        <v>1129</v>
      </c>
      <c r="K99" s="40" t="s">
        <v>1130</v>
      </c>
      <c r="L99" s="43" t="s">
        <v>1131</v>
      </c>
    </row>
    <row r="100" spans="2:12" ht="24">
      <c r="B100" s="37">
        <v>43202101</v>
      </c>
      <c r="C100" s="38" t="s">
        <v>1157</v>
      </c>
      <c r="D100" s="39">
        <v>42401</v>
      </c>
      <c r="E100" s="40" t="s">
        <v>1126</v>
      </c>
      <c r="F100" s="40" t="s">
        <v>1127</v>
      </c>
      <c r="G100" s="38" t="s">
        <v>1128</v>
      </c>
      <c r="H100" s="41">
        <v>2399808</v>
      </c>
      <c r="I100" s="42">
        <f t="shared" si="2"/>
        <v>2399808</v>
      </c>
      <c r="J100" s="40" t="s">
        <v>1129</v>
      </c>
      <c r="K100" s="40" t="s">
        <v>1130</v>
      </c>
      <c r="L100" s="43" t="s">
        <v>1131</v>
      </c>
    </row>
    <row r="101" spans="2:12" ht="24">
      <c r="B101" s="37">
        <v>43211507</v>
      </c>
      <c r="C101" s="38" t="s">
        <v>1158</v>
      </c>
      <c r="D101" s="39">
        <v>42401</v>
      </c>
      <c r="E101" s="40" t="s">
        <v>1126</v>
      </c>
      <c r="F101" s="40" t="s">
        <v>1127</v>
      </c>
      <c r="G101" s="38" t="s">
        <v>1128</v>
      </c>
      <c r="H101" s="41">
        <v>191202000</v>
      </c>
      <c r="I101" s="42">
        <f t="shared" si="2"/>
        <v>191202000</v>
      </c>
      <c r="J101" s="40" t="s">
        <v>1129</v>
      </c>
      <c r="K101" s="40" t="s">
        <v>1130</v>
      </c>
      <c r="L101" s="43" t="s">
        <v>1131</v>
      </c>
    </row>
    <row r="102" spans="2:12" ht="24">
      <c r="B102" s="37">
        <v>43211508</v>
      </c>
      <c r="C102" s="45" t="s">
        <v>1159</v>
      </c>
      <c r="D102" s="39">
        <v>42401</v>
      </c>
      <c r="E102" s="46" t="s">
        <v>1126</v>
      </c>
      <c r="F102" s="46" t="s">
        <v>1127</v>
      </c>
      <c r="G102" s="45" t="s">
        <v>1128</v>
      </c>
      <c r="H102" s="47">
        <v>11600000</v>
      </c>
      <c r="I102" s="42">
        <f t="shared" si="2"/>
        <v>11600000</v>
      </c>
      <c r="J102" s="40" t="s">
        <v>1129</v>
      </c>
      <c r="K102" s="40" t="s">
        <v>1130</v>
      </c>
      <c r="L102" s="43" t="s">
        <v>1131</v>
      </c>
    </row>
    <row r="103" spans="2:12" ht="24">
      <c r="B103" s="37">
        <v>43211711</v>
      </c>
      <c r="C103" s="38" t="s">
        <v>1160</v>
      </c>
      <c r="D103" s="39">
        <v>42401</v>
      </c>
      <c r="E103" s="40" t="s">
        <v>1126</v>
      </c>
      <c r="F103" s="40" t="s">
        <v>1127</v>
      </c>
      <c r="G103" s="38" t="s">
        <v>1128</v>
      </c>
      <c r="H103" s="41">
        <v>27640000</v>
      </c>
      <c r="I103" s="42">
        <f t="shared" si="2"/>
        <v>27640000</v>
      </c>
      <c r="J103" s="40" t="s">
        <v>1129</v>
      </c>
      <c r="K103" s="40" t="s">
        <v>1130</v>
      </c>
      <c r="L103" s="43" t="s">
        <v>1131</v>
      </c>
    </row>
    <row r="104" spans="2:12" ht="24">
      <c r="B104" s="37">
        <v>43212105</v>
      </c>
      <c r="C104" s="38" t="s">
        <v>1161</v>
      </c>
      <c r="D104" s="39">
        <v>42401</v>
      </c>
      <c r="E104" s="40" t="s">
        <v>1126</v>
      </c>
      <c r="F104" s="40" t="s">
        <v>1127</v>
      </c>
      <c r="G104" s="38" t="s">
        <v>1128</v>
      </c>
      <c r="H104" s="41">
        <v>9300553</v>
      </c>
      <c r="I104" s="42">
        <f t="shared" si="2"/>
        <v>9300553</v>
      </c>
      <c r="J104" s="40" t="s">
        <v>1129</v>
      </c>
      <c r="K104" s="40" t="s">
        <v>1130</v>
      </c>
      <c r="L104" s="43" t="s">
        <v>1131</v>
      </c>
    </row>
    <row r="105" spans="2:12" ht="24">
      <c r="B105" s="37">
        <v>43222639</v>
      </c>
      <c r="C105" s="38" t="s">
        <v>1162</v>
      </c>
      <c r="D105" s="39">
        <v>42401</v>
      </c>
      <c r="E105" s="40" t="s">
        <v>1126</v>
      </c>
      <c r="F105" s="40" t="s">
        <v>1127</v>
      </c>
      <c r="G105" s="38" t="s">
        <v>1128</v>
      </c>
      <c r="H105" s="41">
        <v>7895000</v>
      </c>
      <c r="I105" s="42">
        <f t="shared" si="2"/>
        <v>7895000</v>
      </c>
      <c r="J105" s="40" t="s">
        <v>1129</v>
      </c>
      <c r="K105" s="40" t="s">
        <v>1130</v>
      </c>
      <c r="L105" s="43" t="s">
        <v>1131</v>
      </c>
    </row>
    <row r="106" spans="2:12" ht="24">
      <c r="B106" s="44">
        <v>44101805</v>
      </c>
      <c r="C106" s="45" t="s">
        <v>1163</v>
      </c>
      <c r="D106" s="39">
        <v>42401</v>
      </c>
      <c r="E106" s="46" t="s">
        <v>1126</v>
      </c>
      <c r="F106" s="46" t="s">
        <v>1127</v>
      </c>
      <c r="G106" s="45" t="s">
        <v>1128</v>
      </c>
      <c r="H106" s="47">
        <v>90480</v>
      </c>
      <c r="I106" s="42">
        <f t="shared" si="2"/>
        <v>90480</v>
      </c>
      <c r="J106" s="40" t="s">
        <v>1129</v>
      </c>
      <c r="K106" s="40" t="s">
        <v>1130</v>
      </c>
      <c r="L106" s="43" t="s">
        <v>1131</v>
      </c>
    </row>
    <row r="107" spans="2:12" ht="24">
      <c r="B107" s="37">
        <v>44102402</v>
      </c>
      <c r="C107" s="38" t="s">
        <v>1164</v>
      </c>
      <c r="D107" s="39">
        <v>42401</v>
      </c>
      <c r="E107" s="40" t="s">
        <v>1126</v>
      </c>
      <c r="F107" s="40" t="s">
        <v>1127</v>
      </c>
      <c r="G107" s="38" t="s">
        <v>1128</v>
      </c>
      <c r="H107" s="41">
        <v>298386</v>
      </c>
      <c r="I107" s="42">
        <f t="shared" si="2"/>
        <v>298386</v>
      </c>
      <c r="J107" s="40" t="s">
        <v>1129</v>
      </c>
      <c r="K107" s="40" t="s">
        <v>1130</v>
      </c>
      <c r="L107" s="43" t="s">
        <v>1131</v>
      </c>
    </row>
    <row r="108" spans="2:12" ht="24">
      <c r="B108" s="37">
        <v>44103103</v>
      </c>
      <c r="C108" s="38" t="s">
        <v>1165</v>
      </c>
      <c r="D108" s="39">
        <v>42401</v>
      </c>
      <c r="E108" s="40" t="s">
        <v>1126</v>
      </c>
      <c r="F108" s="40" t="s">
        <v>1127</v>
      </c>
      <c r="G108" s="38" t="s">
        <v>1128</v>
      </c>
      <c r="H108" s="41">
        <v>345054833</v>
      </c>
      <c r="I108" s="42">
        <f t="shared" si="2"/>
        <v>345054833</v>
      </c>
      <c r="J108" s="40" t="s">
        <v>1129</v>
      </c>
      <c r="K108" s="40" t="s">
        <v>1130</v>
      </c>
      <c r="L108" s="43" t="s">
        <v>1131</v>
      </c>
    </row>
    <row r="109" spans="2:12" ht="24">
      <c r="B109" s="37">
        <v>44103105</v>
      </c>
      <c r="C109" s="45" t="s">
        <v>1166</v>
      </c>
      <c r="D109" s="39">
        <v>42401</v>
      </c>
      <c r="E109" s="46" t="s">
        <v>1126</v>
      </c>
      <c r="F109" s="46" t="s">
        <v>1127</v>
      </c>
      <c r="G109" s="45" t="s">
        <v>1128</v>
      </c>
      <c r="H109" s="47">
        <v>24508044</v>
      </c>
      <c r="I109" s="42">
        <f t="shared" si="2"/>
        <v>24508044</v>
      </c>
      <c r="J109" s="40" t="s">
        <v>1129</v>
      </c>
      <c r="K109" s="40" t="s">
        <v>1130</v>
      </c>
      <c r="L109" s="43" t="s">
        <v>1131</v>
      </c>
    </row>
    <row r="110" spans="2:12" ht="24">
      <c r="B110" s="37">
        <v>44103112</v>
      </c>
      <c r="C110" s="38" t="s">
        <v>1167</v>
      </c>
      <c r="D110" s="39">
        <v>42401</v>
      </c>
      <c r="E110" s="40" t="s">
        <v>1126</v>
      </c>
      <c r="F110" s="40" t="s">
        <v>1127</v>
      </c>
      <c r="G110" s="38" t="s">
        <v>1128</v>
      </c>
      <c r="H110" s="41">
        <v>798021</v>
      </c>
      <c r="I110" s="42">
        <f t="shared" si="2"/>
        <v>798021</v>
      </c>
      <c r="J110" s="40" t="s">
        <v>1129</v>
      </c>
      <c r="K110" s="40" t="s">
        <v>1130</v>
      </c>
      <c r="L110" s="43" t="s">
        <v>1131</v>
      </c>
    </row>
    <row r="111" spans="2:12" ht="24">
      <c r="B111" s="37">
        <v>44111515</v>
      </c>
      <c r="C111" s="38" t="s">
        <v>1168</v>
      </c>
      <c r="D111" s="39">
        <v>42401</v>
      </c>
      <c r="E111" s="40" t="s">
        <v>1126</v>
      </c>
      <c r="F111" s="40" t="s">
        <v>1127</v>
      </c>
      <c r="G111" s="38" t="s">
        <v>1128</v>
      </c>
      <c r="H111" s="41">
        <v>262576352</v>
      </c>
      <c r="I111" s="42">
        <f t="shared" si="2"/>
        <v>262576352</v>
      </c>
      <c r="J111" s="40" t="s">
        <v>1129</v>
      </c>
      <c r="K111" s="40" t="s">
        <v>1130</v>
      </c>
      <c r="L111" s="43" t="s">
        <v>1131</v>
      </c>
    </row>
    <row r="112" spans="2:12" ht="24">
      <c r="B112" s="37">
        <v>44121503</v>
      </c>
      <c r="C112" s="38" t="s">
        <v>1169</v>
      </c>
      <c r="D112" s="39">
        <v>42401</v>
      </c>
      <c r="E112" s="40" t="s">
        <v>1126</v>
      </c>
      <c r="F112" s="40" t="s">
        <v>1127</v>
      </c>
      <c r="G112" s="38" t="s">
        <v>1128</v>
      </c>
      <c r="H112" s="41">
        <v>1506533</v>
      </c>
      <c r="I112" s="42">
        <f t="shared" si="2"/>
        <v>1506533</v>
      </c>
      <c r="J112" s="40" t="s">
        <v>1129</v>
      </c>
      <c r="K112" s="40" t="s">
        <v>1130</v>
      </c>
      <c r="L112" s="43" t="s">
        <v>1131</v>
      </c>
    </row>
    <row r="113" spans="2:12" ht="60">
      <c r="B113" s="48">
        <v>44121604</v>
      </c>
      <c r="C113" s="38" t="s">
        <v>1170</v>
      </c>
      <c r="D113" s="39">
        <v>42401</v>
      </c>
      <c r="E113" s="40" t="s">
        <v>1171</v>
      </c>
      <c r="F113" s="40" t="s">
        <v>1172</v>
      </c>
      <c r="G113" s="38" t="s">
        <v>1128</v>
      </c>
      <c r="H113" s="41">
        <v>535192000</v>
      </c>
      <c r="I113" s="42">
        <f t="shared" si="2"/>
        <v>535192000</v>
      </c>
      <c r="J113" s="40" t="s">
        <v>1129</v>
      </c>
      <c r="K113" s="40" t="s">
        <v>1130</v>
      </c>
      <c r="L113" s="43" t="s">
        <v>1131</v>
      </c>
    </row>
    <row r="114" spans="2:12" ht="24">
      <c r="B114" s="37">
        <v>44121612</v>
      </c>
      <c r="C114" s="38" t="s">
        <v>1173</v>
      </c>
      <c r="D114" s="39">
        <v>42401</v>
      </c>
      <c r="E114" s="40" t="s">
        <v>1126</v>
      </c>
      <c r="F114" s="40" t="s">
        <v>1127</v>
      </c>
      <c r="G114" s="38" t="s">
        <v>1128</v>
      </c>
      <c r="H114" s="41">
        <v>1274780</v>
      </c>
      <c r="I114" s="42">
        <f t="shared" si="2"/>
        <v>1274780</v>
      </c>
      <c r="J114" s="40" t="s">
        <v>1129</v>
      </c>
      <c r="K114" s="40" t="s">
        <v>1130</v>
      </c>
      <c r="L114" s="43" t="s">
        <v>1131</v>
      </c>
    </row>
    <row r="115" spans="2:12" ht="24">
      <c r="B115" s="37">
        <v>44121613</v>
      </c>
      <c r="C115" s="38" t="s">
        <v>1174</v>
      </c>
      <c r="D115" s="39">
        <v>42401</v>
      </c>
      <c r="E115" s="40" t="s">
        <v>1126</v>
      </c>
      <c r="F115" s="40" t="s">
        <v>1127</v>
      </c>
      <c r="G115" s="38" t="s">
        <v>1128</v>
      </c>
      <c r="H115" s="41">
        <v>698784</v>
      </c>
      <c r="I115" s="42">
        <f t="shared" si="2"/>
        <v>698784</v>
      </c>
      <c r="J115" s="40" t="s">
        <v>1129</v>
      </c>
      <c r="K115" s="40" t="s">
        <v>1130</v>
      </c>
      <c r="L115" s="43" t="s">
        <v>1131</v>
      </c>
    </row>
    <row r="116" spans="2:12" ht="24">
      <c r="B116" s="37">
        <v>44121615</v>
      </c>
      <c r="C116" s="38" t="s">
        <v>1175</v>
      </c>
      <c r="D116" s="39">
        <v>42401</v>
      </c>
      <c r="E116" s="40" t="s">
        <v>1126</v>
      </c>
      <c r="F116" s="40" t="s">
        <v>1127</v>
      </c>
      <c r="G116" s="38" t="s">
        <v>1128</v>
      </c>
      <c r="H116" s="41">
        <v>7322102</v>
      </c>
      <c r="I116" s="42">
        <f t="shared" si="2"/>
        <v>7322102</v>
      </c>
      <c r="J116" s="40" t="s">
        <v>1129</v>
      </c>
      <c r="K116" s="40" t="s">
        <v>1130</v>
      </c>
      <c r="L116" s="43" t="s">
        <v>1131</v>
      </c>
    </row>
    <row r="117" spans="2:12" ht="24">
      <c r="B117" s="37">
        <v>44121618</v>
      </c>
      <c r="C117" s="38" t="s">
        <v>1176</v>
      </c>
      <c r="D117" s="39">
        <v>42401</v>
      </c>
      <c r="E117" s="40" t="s">
        <v>1126</v>
      </c>
      <c r="F117" s="40" t="s">
        <v>1127</v>
      </c>
      <c r="G117" s="38" t="s">
        <v>1128</v>
      </c>
      <c r="H117" s="41">
        <v>657755</v>
      </c>
      <c r="I117" s="42">
        <f t="shared" si="2"/>
        <v>657755</v>
      </c>
      <c r="J117" s="40" t="s">
        <v>1129</v>
      </c>
      <c r="K117" s="40" t="s">
        <v>1130</v>
      </c>
      <c r="L117" s="43" t="s">
        <v>1131</v>
      </c>
    </row>
    <row r="118" spans="2:12" ht="24">
      <c r="B118" s="37">
        <v>44121636</v>
      </c>
      <c r="C118" s="38" t="s">
        <v>1177</v>
      </c>
      <c r="D118" s="39">
        <v>42401</v>
      </c>
      <c r="E118" s="40" t="s">
        <v>1126</v>
      </c>
      <c r="F118" s="40" t="s">
        <v>1127</v>
      </c>
      <c r="G118" s="38" t="s">
        <v>1128</v>
      </c>
      <c r="H118" s="41">
        <v>2305015</v>
      </c>
      <c r="I118" s="42">
        <f t="shared" si="2"/>
        <v>2305015</v>
      </c>
      <c r="J118" s="40" t="s">
        <v>1129</v>
      </c>
      <c r="K118" s="40" t="s">
        <v>1130</v>
      </c>
      <c r="L118" s="43" t="s">
        <v>1131</v>
      </c>
    </row>
    <row r="119" spans="2:12" ht="24">
      <c r="B119" s="37">
        <v>44121701</v>
      </c>
      <c r="C119" s="38" t="s">
        <v>1178</v>
      </c>
      <c r="D119" s="39">
        <v>42401</v>
      </c>
      <c r="E119" s="40" t="s">
        <v>1126</v>
      </c>
      <c r="F119" s="40" t="s">
        <v>1127</v>
      </c>
      <c r="G119" s="38" t="s">
        <v>1128</v>
      </c>
      <c r="H119" s="41">
        <v>4550392</v>
      </c>
      <c r="I119" s="42">
        <f t="shared" si="2"/>
        <v>4550392</v>
      </c>
      <c r="J119" s="40" t="s">
        <v>1129</v>
      </c>
      <c r="K119" s="40" t="s">
        <v>1130</v>
      </c>
      <c r="L119" s="43" t="s">
        <v>1131</v>
      </c>
    </row>
    <row r="120" spans="2:12" ht="24">
      <c r="B120" s="37">
        <v>44121705</v>
      </c>
      <c r="C120" s="45" t="s">
        <v>1179</v>
      </c>
      <c r="D120" s="39">
        <v>42401</v>
      </c>
      <c r="E120" s="46" t="s">
        <v>1126</v>
      </c>
      <c r="F120" s="46" t="s">
        <v>1127</v>
      </c>
      <c r="G120" s="45" t="s">
        <v>1128</v>
      </c>
      <c r="H120" s="47">
        <v>94850</v>
      </c>
      <c r="I120" s="42">
        <f t="shared" si="2"/>
        <v>94850</v>
      </c>
      <c r="J120" s="40" t="s">
        <v>1129</v>
      </c>
      <c r="K120" s="40" t="s">
        <v>1130</v>
      </c>
      <c r="L120" s="43" t="s">
        <v>1131</v>
      </c>
    </row>
    <row r="121" spans="2:12" ht="24">
      <c r="B121" s="37">
        <v>44121706</v>
      </c>
      <c r="C121" s="38" t="s">
        <v>1180</v>
      </c>
      <c r="D121" s="39">
        <v>42401</v>
      </c>
      <c r="E121" s="40" t="s">
        <v>1126</v>
      </c>
      <c r="F121" s="40" t="s">
        <v>1127</v>
      </c>
      <c r="G121" s="38" t="s">
        <v>1128</v>
      </c>
      <c r="H121" s="41">
        <v>5887200</v>
      </c>
      <c r="I121" s="42">
        <f t="shared" si="2"/>
        <v>5887200</v>
      </c>
      <c r="J121" s="40" t="s">
        <v>1129</v>
      </c>
      <c r="K121" s="40" t="s">
        <v>1130</v>
      </c>
      <c r="L121" s="43" t="s">
        <v>1131</v>
      </c>
    </row>
    <row r="122" spans="2:12" ht="24">
      <c r="B122" s="37">
        <v>44121707</v>
      </c>
      <c r="C122" s="38" t="s">
        <v>1181</v>
      </c>
      <c r="D122" s="39">
        <v>42401</v>
      </c>
      <c r="E122" s="40" t="s">
        <v>1126</v>
      </c>
      <c r="F122" s="40" t="s">
        <v>1127</v>
      </c>
      <c r="G122" s="38" t="s">
        <v>1128</v>
      </c>
      <c r="H122" s="41">
        <v>69938</v>
      </c>
      <c r="I122" s="42">
        <f t="shared" si="2"/>
        <v>69938</v>
      </c>
      <c r="J122" s="40" t="s">
        <v>1129</v>
      </c>
      <c r="K122" s="40" t="s">
        <v>1130</v>
      </c>
      <c r="L122" s="43" t="s">
        <v>1131</v>
      </c>
    </row>
    <row r="123" spans="2:12" ht="24">
      <c r="B123" s="37">
        <v>44121708</v>
      </c>
      <c r="C123" s="38" t="s">
        <v>1182</v>
      </c>
      <c r="D123" s="39">
        <v>42401</v>
      </c>
      <c r="E123" s="40" t="s">
        <v>1126</v>
      </c>
      <c r="F123" s="40" t="s">
        <v>1127</v>
      </c>
      <c r="G123" s="38" t="s">
        <v>1128</v>
      </c>
      <c r="H123" s="41">
        <v>1937000</v>
      </c>
      <c r="I123" s="42">
        <f t="shared" si="2"/>
        <v>1937000</v>
      </c>
      <c r="J123" s="40" t="s">
        <v>1129</v>
      </c>
      <c r="K123" s="40" t="s">
        <v>1130</v>
      </c>
      <c r="L123" s="43" t="s">
        <v>1131</v>
      </c>
    </row>
    <row r="124" spans="2:12" ht="24">
      <c r="B124" s="37">
        <v>44121716</v>
      </c>
      <c r="C124" s="38" t="s">
        <v>1183</v>
      </c>
      <c r="D124" s="39">
        <v>42401</v>
      </c>
      <c r="E124" s="40" t="s">
        <v>1126</v>
      </c>
      <c r="F124" s="40" t="s">
        <v>1127</v>
      </c>
      <c r="G124" s="38" t="s">
        <v>1128</v>
      </c>
      <c r="H124" s="41">
        <v>1526976</v>
      </c>
      <c r="I124" s="42">
        <f t="shared" si="2"/>
        <v>1526976</v>
      </c>
      <c r="J124" s="40" t="s">
        <v>1129</v>
      </c>
      <c r="K124" s="40" t="s">
        <v>1130</v>
      </c>
      <c r="L124" s="43" t="s">
        <v>1131</v>
      </c>
    </row>
    <row r="125" spans="2:12" ht="24">
      <c r="B125" s="37">
        <v>44121804</v>
      </c>
      <c r="C125" s="38" t="s">
        <v>1184</v>
      </c>
      <c r="D125" s="39">
        <v>42401</v>
      </c>
      <c r="E125" s="40" t="s">
        <v>1126</v>
      </c>
      <c r="F125" s="40" t="s">
        <v>1127</v>
      </c>
      <c r="G125" s="38" t="s">
        <v>1128</v>
      </c>
      <c r="H125" s="41">
        <v>601910</v>
      </c>
      <c r="I125" s="42">
        <f t="shared" si="2"/>
        <v>601910</v>
      </c>
      <c r="J125" s="40" t="s">
        <v>1129</v>
      </c>
      <c r="K125" s="40" t="s">
        <v>1130</v>
      </c>
      <c r="L125" s="43" t="s">
        <v>1131</v>
      </c>
    </row>
    <row r="126" spans="2:12" ht="24">
      <c r="B126" s="37">
        <v>44121805</v>
      </c>
      <c r="C126" s="38" t="s">
        <v>1185</v>
      </c>
      <c r="D126" s="39">
        <v>42401</v>
      </c>
      <c r="E126" s="40" t="s">
        <v>1126</v>
      </c>
      <c r="F126" s="40" t="s">
        <v>1127</v>
      </c>
      <c r="G126" s="38" t="s">
        <v>1128</v>
      </c>
      <c r="H126" s="41">
        <v>312505</v>
      </c>
      <c r="I126" s="42">
        <f t="shared" si="2"/>
        <v>312505</v>
      </c>
      <c r="J126" s="40" t="s">
        <v>1129</v>
      </c>
      <c r="K126" s="40" t="s">
        <v>1130</v>
      </c>
      <c r="L126" s="43" t="s">
        <v>1131</v>
      </c>
    </row>
    <row r="127" spans="2:12" ht="24">
      <c r="B127" s="44">
        <v>44121902</v>
      </c>
      <c r="C127" s="45" t="s">
        <v>1186</v>
      </c>
      <c r="D127" s="39">
        <v>42401</v>
      </c>
      <c r="E127" s="46" t="s">
        <v>1126</v>
      </c>
      <c r="F127" s="46" t="s">
        <v>1127</v>
      </c>
      <c r="G127" s="45" t="s">
        <v>1128</v>
      </c>
      <c r="H127" s="47">
        <v>310320</v>
      </c>
      <c r="I127" s="42">
        <f t="shared" si="2"/>
        <v>310320</v>
      </c>
      <c r="J127" s="40" t="s">
        <v>1129</v>
      </c>
      <c r="K127" s="40" t="s">
        <v>1130</v>
      </c>
      <c r="L127" s="43" t="s">
        <v>1131</v>
      </c>
    </row>
    <row r="128" spans="2:12" ht="24">
      <c r="B128" s="37">
        <v>44121905</v>
      </c>
      <c r="C128" s="38" t="s">
        <v>1187</v>
      </c>
      <c r="D128" s="39">
        <v>42401</v>
      </c>
      <c r="E128" s="40" t="s">
        <v>1126</v>
      </c>
      <c r="F128" s="40" t="s">
        <v>1127</v>
      </c>
      <c r="G128" s="38" t="s">
        <v>1128</v>
      </c>
      <c r="H128" s="41">
        <v>1457892</v>
      </c>
      <c r="I128" s="42">
        <f t="shared" si="2"/>
        <v>1457892</v>
      </c>
      <c r="J128" s="40" t="s">
        <v>1129</v>
      </c>
      <c r="K128" s="40" t="s">
        <v>1130</v>
      </c>
      <c r="L128" s="43" t="s">
        <v>1131</v>
      </c>
    </row>
    <row r="129" spans="2:12" ht="24">
      <c r="B129" s="37">
        <v>44122003</v>
      </c>
      <c r="C129" s="38" t="s">
        <v>1188</v>
      </c>
      <c r="D129" s="39">
        <v>42401</v>
      </c>
      <c r="E129" s="40" t="s">
        <v>1126</v>
      </c>
      <c r="F129" s="40" t="s">
        <v>1127</v>
      </c>
      <c r="G129" s="38" t="s">
        <v>1128</v>
      </c>
      <c r="H129" s="41">
        <v>169135702</v>
      </c>
      <c r="I129" s="42">
        <f t="shared" si="2"/>
        <v>169135702</v>
      </c>
      <c r="J129" s="40" t="s">
        <v>1129</v>
      </c>
      <c r="K129" s="40" t="s">
        <v>1130</v>
      </c>
      <c r="L129" s="43" t="s">
        <v>1131</v>
      </c>
    </row>
    <row r="130" spans="2:12" ht="24">
      <c r="B130" s="37">
        <v>44122011</v>
      </c>
      <c r="C130" s="38" t="s">
        <v>1189</v>
      </c>
      <c r="D130" s="39">
        <v>42401</v>
      </c>
      <c r="E130" s="40" t="s">
        <v>1126</v>
      </c>
      <c r="F130" s="40" t="s">
        <v>1127</v>
      </c>
      <c r="G130" s="38" t="s">
        <v>1128</v>
      </c>
      <c r="H130" s="41">
        <v>26923600</v>
      </c>
      <c r="I130" s="42">
        <f t="shared" si="2"/>
        <v>26923600</v>
      </c>
      <c r="J130" s="40" t="s">
        <v>1129</v>
      </c>
      <c r="K130" s="40" t="s">
        <v>1130</v>
      </c>
      <c r="L130" s="43" t="s">
        <v>1131</v>
      </c>
    </row>
    <row r="131" spans="2:12" ht="24">
      <c r="B131" s="37">
        <v>44122012</v>
      </c>
      <c r="C131" s="45" t="s">
        <v>1190</v>
      </c>
      <c r="D131" s="39">
        <v>42401</v>
      </c>
      <c r="E131" s="46" t="s">
        <v>1126</v>
      </c>
      <c r="F131" s="46" t="s">
        <v>1127</v>
      </c>
      <c r="G131" s="45" t="s">
        <v>1128</v>
      </c>
      <c r="H131" s="47">
        <v>58000</v>
      </c>
      <c r="I131" s="42">
        <f t="shared" si="2"/>
        <v>58000</v>
      </c>
      <c r="J131" s="40" t="s">
        <v>1129</v>
      </c>
      <c r="K131" s="40" t="s">
        <v>1130</v>
      </c>
      <c r="L131" s="43" t="s">
        <v>1131</v>
      </c>
    </row>
    <row r="132" spans="2:12" ht="24">
      <c r="B132" s="37">
        <v>44122016</v>
      </c>
      <c r="C132" s="38" t="s">
        <v>1191</v>
      </c>
      <c r="D132" s="39">
        <v>42401</v>
      </c>
      <c r="E132" s="40" t="s">
        <v>1126</v>
      </c>
      <c r="F132" s="40" t="s">
        <v>1127</v>
      </c>
      <c r="G132" s="38" t="s">
        <v>1128</v>
      </c>
      <c r="H132" s="41">
        <v>9647</v>
      </c>
      <c r="I132" s="42">
        <f t="shared" si="2"/>
        <v>9647</v>
      </c>
      <c r="J132" s="40" t="s">
        <v>1129</v>
      </c>
      <c r="K132" s="40" t="s">
        <v>1130</v>
      </c>
      <c r="L132" s="43" t="s">
        <v>1131</v>
      </c>
    </row>
    <row r="133" spans="2:12" ht="24">
      <c r="B133" s="37">
        <v>44122017</v>
      </c>
      <c r="C133" s="38" t="s">
        <v>1192</v>
      </c>
      <c r="D133" s="39">
        <v>42401</v>
      </c>
      <c r="E133" s="40" t="s">
        <v>1126</v>
      </c>
      <c r="F133" s="40" t="s">
        <v>1127</v>
      </c>
      <c r="G133" s="38" t="s">
        <v>1128</v>
      </c>
      <c r="H133" s="41">
        <v>12760</v>
      </c>
      <c r="I133" s="42">
        <f t="shared" si="2"/>
        <v>12760</v>
      </c>
      <c r="J133" s="40" t="s">
        <v>1129</v>
      </c>
      <c r="K133" s="40" t="s">
        <v>1130</v>
      </c>
      <c r="L133" s="43" t="s">
        <v>1131</v>
      </c>
    </row>
    <row r="134" spans="2:12" ht="24">
      <c r="B134" s="44">
        <v>44122017</v>
      </c>
      <c r="C134" s="45" t="s">
        <v>1193</v>
      </c>
      <c r="D134" s="39">
        <v>42401</v>
      </c>
      <c r="E134" s="46" t="s">
        <v>1126</v>
      </c>
      <c r="F134" s="46" t="s">
        <v>1127</v>
      </c>
      <c r="G134" s="45" t="s">
        <v>1128</v>
      </c>
      <c r="H134" s="47">
        <v>10828050</v>
      </c>
      <c r="I134" s="42">
        <f t="shared" si="2"/>
        <v>10828050</v>
      </c>
      <c r="J134" s="40" t="s">
        <v>1129</v>
      </c>
      <c r="K134" s="40" t="s">
        <v>1130</v>
      </c>
      <c r="L134" s="43" t="s">
        <v>1131</v>
      </c>
    </row>
    <row r="135" spans="2:12" ht="24">
      <c r="B135" s="37">
        <v>44122104</v>
      </c>
      <c r="C135" s="38" t="s">
        <v>1194</v>
      </c>
      <c r="D135" s="39">
        <v>42401</v>
      </c>
      <c r="E135" s="40" t="s">
        <v>1126</v>
      </c>
      <c r="F135" s="40" t="s">
        <v>1127</v>
      </c>
      <c r="G135" s="38" t="s">
        <v>1128</v>
      </c>
      <c r="H135" s="41">
        <v>19642957</v>
      </c>
      <c r="I135" s="42">
        <f t="shared" si="2"/>
        <v>19642957</v>
      </c>
      <c r="J135" s="40" t="s">
        <v>1129</v>
      </c>
      <c r="K135" s="40" t="s">
        <v>1130</v>
      </c>
      <c r="L135" s="43" t="s">
        <v>1131</v>
      </c>
    </row>
    <row r="136" spans="2:12" ht="24">
      <c r="B136" s="37">
        <v>44122107</v>
      </c>
      <c r="C136" s="38" t="s">
        <v>1195</v>
      </c>
      <c r="D136" s="39">
        <v>42401</v>
      </c>
      <c r="E136" s="40" t="s">
        <v>1126</v>
      </c>
      <c r="F136" s="40" t="s">
        <v>1127</v>
      </c>
      <c r="G136" s="38" t="s">
        <v>1128</v>
      </c>
      <c r="H136" s="41">
        <v>2533988</v>
      </c>
      <c r="I136" s="42">
        <f t="shared" si="2"/>
        <v>2533988</v>
      </c>
      <c r="J136" s="40" t="s">
        <v>1129</v>
      </c>
      <c r="K136" s="40" t="s">
        <v>1130</v>
      </c>
      <c r="L136" s="43" t="s">
        <v>1131</v>
      </c>
    </row>
    <row r="137" spans="2:12" ht="24">
      <c r="B137" s="37">
        <v>45101508</v>
      </c>
      <c r="C137" s="38" t="s">
        <v>1196</v>
      </c>
      <c r="D137" s="39">
        <v>42401</v>
      </c>
      <c r="E137" s="40" t="s">
        <v>1126</v>
      </c>
      <c r="F137" s="40" t="s">
        <v>1127</v>
      </c>
      <c r="G137" s="38" t="s">
        <v>1128</v>
      </c>
      <c r="H137" s="41">
        <v>4975251</v>
      </c>
      <c r="I137" s="42">
        <f t="shared" si="2"/>
        <v>4975251</v>
      </c>
      <c r="J137" s="40" t="s">
        <v>1129</v>
      </c>
      <c r="K137" s="40" t="s">
        <v>1130</v>
      </c>
      <c r="L137" s="43" t="s">
        <v>1131</v>
      </c>
    </row>
    <row r="138" spans="2:12" ht="24">
      <c r="B138" s="37">
        <v>45111616</v>
      </c>
      <c r="C138" s="38" t="s">
        <v>1197</v>
      </c>
      <c r="D138" s="39">
        <v>42401</v>
      </c>
      <c r="E138" s="40" t="s">
        <v>1126</v>
      </c>
      <c r="F138" s="40" t="s">
        <v>1127</v>
      </c>
      <c r="G138" s="38" t="s">
        <v>1128</v>
      </c>
      <c r="H138" s="41">
        <v>800000</v>
      </c>
      <c r="I138" s="42">
        <f t="shared" si="2"/>
        <v>800000</v>
      </c>
      <c r="J138" s="40" t="s">
        <v>1129</v>
      </c>
      <c r="K138" s="40" t="s">
        <v>1130</v>
      </c>
      <c r="L138" s="43" t="s">
        <v>1131</v>
      </c>
    </row>
    <row r="139" spans="2:12" ht="24">
      <c r="B139" s="37">
        <v>46151702</v>
      </c>
      <c r="C139" s="38" t="s">
        <v>1198</v>
      </c>
      <c r="D139" s="39">
        <v>42401</v>
      </c>
      <c r="E139" s="40" t="s">
        <v>1126</v>
      </c>
      <c r="F139" s="40" t="s">
        <v>1127</v>
      </c>
      <c r="G139" s="38" t="s">
        <v>1128</v>
      </c>
      <c r="H139" s="41">
        <v>49319</v>
      </c>
      <c r="I139" s="42">
        <f t="shared" si="2"/>
        <v>49319</v>
      </c>
      <c r="J139" s="40" t="s">
        <v>1129</v>
      </c>
      <c r="K139" s="40" t="s">
        <v>1130</v>
      </c>
      <c r="L139" s="43" t="s">
        <v>1131</v>
      </c>
    </row>
    <row r="140" spans="2:12" ht="24">
      <c r="B140" s="37">
        <v>46151703</v>
      </c>
      <c r="C140" s="38" t="s">
        <v>1199</v>
      </c>
      <c r="D140" s="39">
        <v>42401</v>
      </c>
      <c r="E140" s="40" t="s">
        <v>1126</v>
      </c>
      <c r="F140" s="40" t="s">
        <v>1127</v>
      </c>
      <c r="G140" s="38" t="s">
        <v>1128</v>
      </c>
      <c r="H140" s="41">
        <v>1288283</v>
      </c>
      <c r="I140" s="42">
        <f aca="true" t="shared" si="3" ref="I140:I152">H140</f>
        <v>1288283</v>
      </c>
      <c r="J140" s="40" t="s">
        <v>1129</v>
      </c>
      <c r="K140" s="40" t="s">
        <v>1130</v>
      </c>
      <c r="L140" s="43" t="s">
        <v>1131</v>
      </c>
    </row>
    <row r="141" spans="2:12" ht="24">
      <c r="B141" s="37">
        <v>46151707</v>
      </c>
      <c r="C141" s="38" t="s">
        <v>1200</v>
      </c>
      <c r="D141" s="39">
        <v>42401</v>
      </c>
      <c r="E141" s="40" t="s">
        <v>1126</v>
      </c>
      <c r="F141" s="40" t="s">
        <v>1127</v>
      </c>
      <c r="G141" s="38" t="s">
        <v>1128</v>
      </c>
      <c r="H141" s="41">
        <v>90000</v>
      </c>
      <c r="I141" s="42">
        <f t="shared" si="3"/>
        <v>90000</v>
      </c>
      <c r="J141" s="40" t="s">
        <v>1129</v>
      </c>
      <c r="K141" s="40" t="s">
        <v>1130</v>
      </c>
      <c r="L141" s="43" t="s">
        <v>1131</v>
      </c>
    </row>
    <row r="142" spans="2:12" ht="24">
      <c r="B142" s="37">
        <v>53101604</v>
      </c>
      <c r="C142" s="38" t="s">
        <v>1201</v>
      </c>
      <c r="D142" s="39">
        <v>42401</v>
      </c>
      <c r="E142" s="40" t="s">
        <v>1126</v>
      </c>
      <c r="F142" s="40" t="s">
        <v>1127</v>
      </c>
      <c r="G142" s="38" t="s">
        <v>1128</v>
      </c>
      <c r="H142" s="41">
        <v>2562000</v>
      </c>
      <c r="I142" s="42">
        <f t="shared" si="3"/>
        <v>2562000</v>
      </c>
      <c r="J142" s="40" t="s">
        <v>1129</v>
      </c>
      <c r="K142" s="40" t="s">
        <v>1130</v>
      </c>
      <c r="L142" s="43" t="s">
        <v>1131</v>
      </c>
    </row>
    <row r="143" spans="2:12" ht="24">
      <c r="B143" s="37">
        <v>54111606</v>
      </c>
      <c r="C143" s="45" t="s">
        <v>1202</v>
      </c>
      <c r="D143" s="39">
        <v>42401</v>
      </c>
      <c r="E143" s="46" t="s">
        <v>1126</v>
      </c>
      <c r="F143" s="46" t="s">
        <v>1127</v>
      </c>
      <c r="G143" s="45" t="s">
        <v>1128</v>
      </c>
      <c r="H143" s="47">
        <v>1200000</v>
      </c>
      <c r="I143" s="42">
        <f t="shared" si="3"/>
        <v>1200000</v>
      </c>
      <c r="J143" s="40" t="s">
        <v>1129</v>
      </c>
      <c r="K143" s="40" t="s">
        <v>1130</v>
      </c>
      <c r="L143" s="43" t="s">
        <v>1131</v>
      </c>
    </row>
    <row r="144" spans="2:12" ht="24">
      <c r="B144" s="44">
        <v>56101701</v>
      </c>
      <c r="C144" s="45" t="s">
        <v>1203</v>
      </c>
      <c r="D144" s="39">
        <v>42401</v>
      </c>
      <c r="E144" s="46" t="s">
        <v>1126</v>
      </c>
      <c r="F144" s="46" t="s">
        <v>1127</v>
      </c>
      <c r="G144" s="45" t="s">
        <v>1128</v>
      </c>
      <c r="H144" s="47">
        <v>4800000</v>
      </c>
      <c r="I144" s="42">
        <f t="shared" si="3"/>
        <v>4800000</v>
      </c>
      <c r="J144" s="40" t="s">
        <v>1129</v>
      </c>
      <c r="K144" s="40" t="s">
        <v>1130</v>
      </c>
      <c r="L144" s="43" t="s">
        <v>1131</v>
      </c>
    </row>
    <row r="145" spans="2:12" ht="24">
      <c r="B145" s="37">
        <v>56101702</v>
      </c>
      <c r="C145" s="38" t="s">
        <v>1204</v>
      </c>
      <c r="D145" s="39">
        <v>42401</v>
      </c>
      <c r="E145" s="40" t="s">
        <v>1126</v>
      </c>
      <c r="F145" s="40" t="s">
        <v>1127</v>
      </c>
      <c r="G145" s="38" t="s">
        <v>1128</v>
      </c>
      <c r="H145" s="41">
        <v>300000</v>
      </c>
      <c r="I145" s="42">
        <f t="shared" si="3"/>
        <v>300000</v>
      </c>
      <c r="J145" s="40" t="s">
        <v>1129</v>
      </c>
      <c r="K145" s="40" t="s">
        <v>1130</v>
      </c>
      <c r="L145" s="43" t="s">
        <v>1131</v>
      </c>
    </row>
    <row r="146" spans="2:12" ht="24">
      <c r="B146" s="37">
        <v>56101703</v>
      </c>
      <c r="C146" s="45" t="s">
        <v>1205</v>
      </c>
      <c r="D146" s="39">
        <v>42401</v>
      </c>
      <c r="E146" s="46" t="s">
        <v>1126</v>
      </c>
      <c r="F146" s="46" t="s">
        <v>1127</v>
      </c>
      <c r="G146" s="45" t="s">
        <v>1128</v>
      </c>
      <c r="H146" s="47">
        <v>240000</v>
      </c>
      <c r="I146" s="42">
        <f t="shared" si="3"/>
        <v>240000</v>
      </c>
      <c r="J146" s="40" t="s">
        <v>1129</v>
      </c>
      <c r="K146" s="40" t="s">
        <v>1130</v>
      </c>
      <c r="L146" s="43" t="s">
        <v>1131</v>
      </c>
    </row>
    <row r="147" spans="2:12" ht="24">
      <c r="B147" s="37">
        <v>56112102</v>
      </c>
      <c r="C147" s="45" t="s">
        <v>1206</v>
      </c>
      <c r="D147" s="39">
        <v>42401</v>
      </c>
      <c r="E147" s="46" t="s">
        <v>1126</v>
      </c>
      <c r="F147" s="46" t="s">
        <v>1127</v>
      </c>
      <c r="G147" s="45" t="s">
        <v>1128</v>
      </c>
      <c r="H147" s="47">
        <v>9600000</v>
      </c>
      <c r="I147" s="42">
        <f t="shared" si="3"/>
        <v>9600000</v>
      </c>
      <c r="J147" s="40" t="s">
        <v>1129</v>
      </c>
      <c r="K147" s="40" t="s">
        <v>1130</v>
      </c>
      <c r="L147" s="43" t="s">
        <v>1131</v>
      </c>
    </row>
    <row r="148" spans="2:12" ht="36">
      <c r="B148" s="37">
        <v>55121502</v>
      </c>
      <c r="C148" s="38" t="s">
        <v>1207</v>
      </c>
      <c r="D148" s="39">
        <v>42401</v>
      </c>
      <c r="E148" s="40" t="s">
        <v>1208</v>
      </c>
      <c r="F148" s="40" t="s">
        <v>1209</v>
      </c>
      <c r="G148" s="38" t="s">
        <v>1128</v>
      </c>
      <c r="H148" s="41">
        <v>147000000</v>
      </c>
      <c r="I148" s="42">
        <f t="shared" si="3"/>
        <v>147000000</v>
      </c>
      <c r="J148" s="40" t="s">
        <v>1129</v>
      </c>
      <c r="K148" s="40" t="s">
        <v>1130</v>
      </c>
      <c r="L148" s="43" t="s">
        <v>1131</v>
      </c>
    </row>
    <row r="149" spans="2:12" ht="24">
      <c r="B149" s="37">
        <v>60102804</v>
      </c>
      <c r="C149" s="45" t="s">
        <v>1210</v>
      </c>
      <c r="D149" s="39">
        <v>42401</v>
      </c>
      <c r="E149" s="46" t="s">
        <v>1126</v>
      </c>
      <c r="F149" s="46" t="s">
        <v>1127</v>
      </c>
      <c r="G149" s="45" t="s">
        <v>1128</v>
      </c>
      <c r="H149" s="47">
        <v>44544</v>
      </c>
      <c r="I149" s="42">
        <f t="shared" si="3"/>
        <v>44544</v>
      </c>
      <c r="J149" s="40" t="s">
        <v>1129</v>
      </c>
      <c r="K149" s="40" t="s">
        <v>1130</v>
      </c>
      <c r="L149" s="43" t="s">
        <v>1131</v>
      </c>
    </row>
    <row r="150" spans="2:12" ht="24">
      <c r="B150" s="37">
        <v>60105704</v>
      </c>
      <c r="C150" s="38" t="s">
        <v>1211</v>
      </c>
      <c r="D150" s="39">
        <v>42401</v>
      </c>
      <c r="E150" s="40" t="s">
        <v>1126</v>
      </c>
      <c r="F150" s="40" t="s">
        <v>1127</v>
      </c>
      <c r="G150" s="38" t="s">
        <v>1128</v>
      </c>
      <c r="H150" s="41">
        <v>1765818</v>
      </c>
      <c r="I150" s="42">
        <f t="shared" si="3"/>
        <v>1765818</v>
      </c>
      <c r="J150" s="40" t="s">
        <v>1129</v>
      </c>
      <c r="K150" s="40" t="s">
        <v>1130</v>
      </c>
      <c r="L150" s="43" t="s">
        <v>1131</v>
      </c>
    </row>
    <row r="151" spans="2:12" ht="24">
      <c r="B151" s="37">
        <v>60121503</v>
      </c>
      <c r="C151" s="38" t="s">
        <v>1212</v>
      </c>
      <c r="D151" s="39">
        <v>42401</v>
      </c>
      <c r="E151" s="40" t="s">
        <v>1126</v>
      </c>
      <c r="F151" s="40" t="s">
        <v>1127</v>
      </c>
      <c r="G151" s="38" t="s">
        <v>1128</v>
      </c>
      <c r="H151" s="41">
        <v>344520</v>
      </c>
      <c r="I151" s="42">
        <f t="shared" si="3"/>
        <v>344520</v>
      </c>
      <c r="J151" s="40" t="s">
        <v>1129</v>
      </c>
      <c r="K151" s="40" t="s">
        <v>1130</v>
      </c>
      <c r="L151" s="43" t="s">
        <v>1131</v>
      </c>
    </row>
    <row r="152" spans="2:12" ht="24">
      <c r="B152" s="37">
        <v>60121503</v>
      </c>
      <c r="C152" s="38" t="s">
        <v>1213</v>
      </c>
      <c r="D152" s="39">
        <v>42401</v>
      </c>
      <c r="E152" s="40" t="s">
        <v>1126</v>
      </c>
      <c r="F152" s="40" t="s">
        <v>1127</v>
      </c>
      <c r="G152" s="38" t="s">
        <v>1128</v>
      </c>
      <c r="H152" s="41">
        <v>299280</v>
      </c>
      <c r="I152" s="42">
        <f t="shared" si="3"/>
        <v>299280</v>
      </c>
      <c r="J152" s="40" t="s">
        <v>1129</v>
      </c>
      <c r="K152" s="40" t="s">
        <v>1130</v>
      </c>
      <c r="L152" s="43" t="s">
        <v>1131</v>
      </c>
    </row>
    <row r="153" spans="1:12" ht="24" customHeight="1">
      <c r="A153" s="343"/>
      <c r="B153" s="50">
        <v>43211711</v>
      </c>
      <c r="C153" s="51" t="s">
        <v>1263</v>
      </c>
      <c r="D153" s="39">
        <v>42401</v>
      </c>
      <c r="E153" s="52" t="s">
        <v>1264</v>
      </c>
      <c r="F153" s="52" t="s">
        <v>1127</v>
      </c>
      <c r="G153" s="51" t="s">
        <v>1265</v>
      </c>
      <c r="H153" s="53">
        <v>24000000</v>
      </c>
      <c r="I153" s="42">
        <f aca="true" t="shared" si="4" ref="I153:I184">H153</f>
        <v>24000000</v>
      </c>
      <c r="J153" s="40" t="s">
        <v>1129</v>
      </c>
      <c r="K153" s="40" t="s">
        <v>1130</v>
      </c>
      <c r="L153" s="54" t="s">
        <v>1266</v>
      </c>
    </row>
    <row r="154" spans="2:12" ht="24" customHeight="1">
      <c r="B154" s="55">
        <v>43211507</v>
      </c>
      <c r="C154" s="51" t="s">
        <v>1267</v>
      </c>
      <c r="D154" s="39">
        <v>42401</v>
      </c>
      <c r="E154" s="52" t="s">
        <v>1264</v>
      </c>
      <c r="F154" s="52" t="s">
        <v>1127</v>
      </c>
      <c r="G154" s="51" t="s">
        <v>1265</v>
      </c>
      <c r="H154" s="53">
        <v>13250000</v>
      </c>
      <c r="I154" s="42">
        <f t="shared" si="4"/>
        <v>13250000</v>
      </c>
      <c r="J154" s="40" t="s">
        <v>1129</v>
      </c>
      <c r="K154" s="40" t="s">
        <v>1130</v>
      </c>
      <c r="L154" s="54" t="s">
        <v>1266</v>
      </c>
    </row>
    <row r="155" spans="2:12" ht="24" customHeight="1">
      <c r="B155" s="55">
        <v>43211508</v>
      </c>
      <c r="C155" s="51" t="s">
        <v>1268</v>
      </c>
      <c r="D155" s="39">
        <v>42401</v>
      </c>
      <c r="E155" s="52" t="s">
        <v>1264</v>
      </c>
      <c r="F155" s="52" t="s">
        <v>1127</v>
      </c>
      <c r="G155" s="51" t="s">
        <v>1265</v>
      </c>
      <c r="H155" s="53">
        <v>4800000</v>
      </c>
      <c r="I155" s="42">
        <f t="shared" si="4"/>
        <v>4800000</v>
      </c>
      <c r="J155" s="40" t="s">
        <v>1129</v>
      </c>
      <c r="K155" s="40" t="s">
        <v>1130</v>
      </c>
      <c r="L155" s="54" t="s">
        <v>1266</v>
      </c>
    </row>
    <row r="156" spans="2:12" ht="24" customHeight="1">
      <c r="B156" s="55">
        <v>43212105</v>
      </c>
      <c r="C156" s="51" t="s">
        <v>1269</v>
      </c>
      <c r="D156" s="39">
        <v>42401</v>
      </c>
      <c r="E156" s="52" t="s">
        <v>1264</v>
      </c>
      <c r="F156" s="52" t="s">
        <v>1127</v>
      </c>
      <c r="G156" s="51" t="s">
        <v>1265</v>
      </c>
      <c r="H156" s="53">
        <v>5225000</v>
      </c>
      <c r="I156" s="42">
        <f t="shared" si="4"/>
        <v>5225000</v>
      </c>
      <c r="J156" s="40" t="s">
        <v>1129</v>
      </c>
      <c r="K156" s="40" t="s">
        <v>1130</v>
      </c>
      <c r="L156" s="54" t="s">
        <v>1266</v>
      </c>
    </row>
    <row r="157" spans="2:12" ht="24" customHeight="1">
      <c r="B157" s="55">
        <v>45121504</v>
      </c>
      <c r="C157" s="51" t="s">
        <v>1270</v>
      </c>
      <c r="D157" s="39">
        <v>42401</v>
      </c>
      <c r="E157" s="52" t="s">
        <v>1264</v>
      </c>
      <c r="F157" s="52" t="s">
        <v>1127</v>
      </c>
      <c r="G157" s="51" t="s">
        <v>1265</v>
      </c>
      <c r="H157" s="53">
        <v>2480000</v>
      </c>
      <c r="I157" s="42">
        <f t="shared" si="4"/>
        <v>2480000</v>
      </c>
      <c r="J157" s="40" t="s">
        <v>1129</v>
      </c>
      <c r="K157" s="40" t="s">
        <v>1130</v>
      </c>
      <c r="L157" s="54" t="s">
        <v>1266</v>
      </c>
    </row>
    <row r="158" spans="2:12" ht="24" customHeight="1">
      <c r="B158" s="55">
        <v>45121516</v>
      </c>
      <c r="C158" s="51" t="s">
        <v>1271</v>
      </c>
      <c r="D158" s="39">
        <v>42401</v>
      </c>
      <c r="E158" s="52" t="s">
        <v>1264</v>
      </c>
      <c r="F158" s="52" t="s">
        <v>1127</v>
      </c>
      <c r="G158" s="51" t="s">
        <v>1265</v>
      </c>
      <c r="H158" s="53">
        <v>3148000</v>
      </c>
      <c r="I158" s="42">
        <f t="shared" si="4"/>
        <v>3148000</v>
      </c>
      <c r="J158" s="40" t="s">
        <v>1129</v>
      </c>
      <c r="K158" s="40" t="s">
        <v>1130</v>
      </c>
      <c r="L158" s="54" t="s">
        <v>1266</v>
      </c>
    </row>
    <row r="159" spans="2:12" ht="24" customHeight="1">
      <c r="B159" s="55">
        <v>45111616</v>
      </c>
      <c r="C159" s="51" t="s">
        <v>1272</v>
      </c>
      <c r="D159" s="39">
        <v>42401</v>
      </c>
      <c r="E159" s="52" t="s">
        <v>1264</v>
      </c>
      <c r="F159" s="52" t="s">
        <v>1127</v>
      </c>
      <c r="G159" s="51" t="s">
        <v>1265</v>
      </c>
      <c r="H159" s="53">
        <v>2460000</v>
      </c>
      <c r="I159" s="42">
        <f t="shared" si="4"/>
        <v>2460000</v>
      </c>
      <c r="J159" s="40" t="s">
        <v>1129</v>
      </c>
      <c r="K159" s="40" t="s">
        <v>1130</v>
      </c>
      <c r="L159" s="54" t="s">
        <v>1266</v>
      </c>
    </row>
    <row r="160" spans="2:12" ht="24" customHeight="1">
      <c r="B160" s="55">
        <v>43191504</v>
      </c>
      <c r="C160" s="51" t="s">
        <v>1273</v>
      </c>
      <c r="D160" s="39">
        <v>42401</v>
      </c>
      <c r="E160" s="52" t="s">
        <v>1264</v>
      </c>
      <c r="F160" s="52" t="s">
        <v>1127</v>
      </c>
      <c r="G160" s="51" t="s">
        <v>1265</v>
      </c>
      <c r="H160" s="53">
        <v>940800</v>
      </c>
      <c r="I160" s="42">
        <f t="shared" si="4"/>
        <v>940800</v>
      </c>
      <c r="J160" s="40" t="s">
        <v>1129</v>
      </c>
      <c r="K160" s="40" t="s">
        <v>1130</v>
      </c>
      <c r="L160" s="54" t="s">
        <v>1266</v>
      </c>
    </row>
    <row r="161" spans="2:12" ht="24" customHeight="1">
      <c r="B161" s="55">
        <v>48101506</v>
      </c>
      <c r="C161" s="51" t="s">
        <v>1274</v>
      </c>
      <c r="D161" s="39">
        <v>42401</v>
      </c>
      <c r="E161" s="52" t="s">
        <v>1264</v>
      </c>
      <c r="F161" s="52" t="s">
        <v>1127</v>
      </c>
      <c r="G161" s="51" t="s">
        <v>1265</v>
      </c>
      <c r="H161" s="53">
        <v>120200</v>
      </c>
      <c r="I161" s="42">
        <f t="shared" si="4"/>
        <v>120200</v>
      </c>
      <c r="J161" s="40" t="s">
        <v>1129</v>
      </c>
      <c r="K161" s="40" t="s">
        <v>1130</v>
      </c>
      <c r="L161" s="54" t="s">
        <v>1266</v>
      </c>
    </row>
    <row r="162" spans="2:12" ht="24" customHeight="1">
      <c r="B162" s="55">
        <v>60121301</v>
      </c>
      <c r="C162" s="51" t="s">
        <v>1275</v>
      </c>
      <c r="D162" s="39">
        <v>42401</v>
      </c>
      <c r="E162" s="52" t="s">
        <v>1264</v>
      </c>
      <c r="F162" s="52" t="s">
        <v>1127</v>
      </c>
      <c r="G162" s="51" t="s">
        <v>1265</v>
      </c>
      <c r="H162" s="53">
        <v>145120</v>
      </c>
      <c r="I162" s="42">
        <f t="shared" si="4"/>
        <v>145120</v>
      </c>
      <c r="J162" s="40" t="s">
        <v>1129</v>
      </c>
      <c r="K162" s="40" t="s">
        <v>1130</v>
      </c>
      <c r="L162" s="54" t="s">
        <v>1266</v>
      </c>
    </row>
    <row r="163" spans="2:12" ht="24" customHeight="1">
      <c r="B163" s="56">
        <v>56101702</v>
      </c>
      <c r="C163" s="57" t="s">
        <v>1276</v>
      </c>
      <c r="D163" s="39">
        <v>42401</v>
      </c>
      <c r="E163" s="52" t="s">
        <v>1264</v>
      </c>
      <c r="F163" s="52" t="s">
        <v>1127</v>
      </c>
      <c r="G163" s="51" t="s">
        <v>1265</v>
      </c>
      <c r="H163" s="58">
        <v>7540000</v>
      </c>
      <c r="I163" s="42">
        <f t="shared" si="4"/>
        <v>7540000</v>
      </c>
      <c r="J163" s="40" t="s">
        <v>1129</v>
      </c>
      <c r="K163" s="40" t="s">
        <v>1130</v>
      </c>
      <c r="L163" s="54" t="s">
        <v>1266</v>
      </c>
    </row>
    <row r="164" spans="2:12" ht="24" customHeight="1">
      <c r="B164" s="59">
        <v>44111515</v>
      </c>
      <c r="C164" s="60" t="s">
        <v>1277</v>
      </c>
      <c r="D164" s="39">
        <v>42401</v>
      </c>
      <c r="E164" s="52" t="s">
        <v>1264</v>
      </c>
      <c r="F164" s="52" t="s">
        <v>1127</v>
      </c>
      <c r="G164" s="51" t="s">
        <v>1265</v>
      </c>
      <c r="H164" s="58">
        <v>12000000</v>
      </c>
      <c r="I164" s="42">
        <f t="shared" si="4"/>
        <v>12000000</v>
      </c>
      <c r="J164" s="40" t="s">
        <v>1129</v>
      </c>
      <c r="K164" s="40" t="s">
        <v>1130</v>
      </c>
      <c r="L164" s="54" t="s">
        <v>1266</v>
      </c>
    </row>
    <row r="165" spans="2:12" ht="24" customHeight="1">
      <c r="B165" s="59">
        <v>44122003</v>
      </c>
      <c r="C165" s="60" t="s">
        <v>1278</v>
      </c>
      <c r="D165" s="39">
        <v>42401</v>
      </c>
      <c r="E165" s="52" t="s">
        <v>1264</v>
      </c>
      <c r="F165" s="52" t="s">
        <v>1127</v>
      </c>
      <c r="G165" s="51" t="s">
        <v>1265</v>
      </c>
      <c r="H165" s="58">
        <v>15000000</v>
      </c>
      <c r="I165" s="42">
        <f t="shared" si="4"/>
        <v>15000000</v>
      </c>
      <c r="J165" s="40" t="s">
        <v>1129</v>
      </c>
      <c r="K165" s="40" t="s">
        <v>1130</v>
      </c>
      <c r="L165" s="54" t="s">
        <v>1266</v>
      </c>
    </row>
    <row r="166" spans="2:12" ht="24" customHeight="1">
      <c r="B166" s="59">
        <v>44122003</v>
      </c>
      <c r="C166" s="60" t="s">
        <v>1279</v>
      </c>
      <c r="D166" s="39">
        <v>42401</v>
      </c>
      <c r="E166" s="52" t="s">
        <v>1264</v>
      </c>
      <c r="F166" s="52" t="s">
        <v>1127</v>
      </c>
      <c r="G166" s="51" t="s">
        <v>1265</v>
      </c>
      <c r="H166" s="58">
        <v>6064000</v>
      </c>
      <c r="I166" s="42">
        <f t="shared" si="4"/>
        <v>6064000</v>
      </c>
      <c r="J166" s="40" t="s">
        <v>1129</v>
      </c>
      <c r="K166" s="40" t="s">
        <v>1130</v>
      </c>
      <c r="L166" s="54" t="s">
        <v>1266</v>
      </c>
    </row>
    <row r="167" spans="2:12" ht="24" customHeight="1">
      <c r="B167" s="59">
        <v>40122003</v>
      </c>
      <c r="C167" s="60" t="s">
        <v>1280</v>
      </c>
      <c r="D167" s="39">
        <v>42401</v>
      </c>
      <c r="E167" s="52" t="s">
        <v>1264</v>
      </c>
      <c r="F167" s="52" t="s">
        <v>1127</v>
      </c>
      <c r="G167" s="51" t="s">
        <v>1265</v>
      </c>
      <c r="H167" s="58">
        <v>3022000</v>
      </c>
      <c r="I167" s="42">
        <f t="shared" si="4"/>
        <v>3022000</v>
      </c>
      <c r="J167" s="40" t="s">
        <v>1129</v>
      </c>
      <c r="K167" s="40" t="s">
        <v>1130</v>
      </c>
      <c r="L167" s="54" t="s">
        <v>1266</v>
      </c>
    </row>
    <row r="168" spans="2:12" ht="24" customHeight="1">
      <c r="B168" s="59">
        <v>44122107</v>
      </c>
      <c r="C168" s="61" t="s">
        <v>1281</v>
      </c>
      <c r="D168" s="39">
        <v>42401</v>
      </c>
      <c r="E168" s="52" t="s">
        <v>1264</v>
      </c>
      <c r="F168" s="52" t="s">
        <v>1127</v>
      </c>
      <c r="G168" s="51" t="s">
        <v>1265</v>
      </c>
      <c r="H168" s="58">
        <v>56000</v>
      </c>
      <c r="I168" s="42">
        <f t="shared" si="4"/>
        <v>56000</v>
      </c>
      <c r="J168" s="40" t="s">
        <v>1129</v>
      </c>
      <c r="K168" s="40" t="s">
        <v>1130</v>
      </c>
      <c r="L168" s="54" t="s">
        <v>1266</v>
      </c>
    </row>
    <row r="169" spans="2:12" ht="24" customHeight="1">
      <c r="B169" s="59">
        <v>44122104</v>
      </c>
      <c r="C169" s="61" t="s">
        <v>1282</v>
      </c>
      <c r="D169" s="39">
        <v>42401</v>
      </c>
      <c r="E169" s="52" t="s">
        <v>1264</v>
      </c>
      <c r="F169" s="52" t="s">
        <v>1127</v>
      </c>
      <c r="G169" s="51" t="s">
        <v>1265</v>
      </c>
      <c r="H169" s="58">
        <v>7200</v>
      </c>
      <c r="I169" s="42">
        <f t="shared" si="4"/>
        <v>7200</v>
      </c>
      <c r="J169" s="40" t="s">
        <v>1129</v>
      </c>
      <c r="K169" s="40" t="s">
        <v>1130</v>
      </c>
      <c r="L169" s="54" t="s">
        <v>1266</v>
      </c>
    </row>
    <row r="170" spans="2:12" ht="24" customHeight="1">
      <c r="B170" s="59">
        <v>44122104</v>
      </c>
      <c r="C170" s="62" t="s">
        <v>1283</v>
      </c>
      <c r="D170" s="39">
        <v>42401</v>
      </c>
      <c r="E170" s="52" t="s">
        <v>1264</v>
      </c>
      <c r="F170" s="52" t="s">
        <v>1127</v>
      </c>
      <c r="G170" s="51" t="s">
        <v>1265</v>
      </c>
      <c r="H170" s="58">
        <v>13200</v>
      </c>
      <c r="I170" s="42">
        <f t="shared" si="4"/>
        <v>13200</v>
      </c>
      <c r="J170" s="40" t="s">
        <v>1129</v>
      </c>
      <c r="K170" s="40" t="s">
        <v>1130</v>
      </c>
      <c r="L170" s="54" t="s">
        <v>1266</v>
      </c>
    </row>
    <row r="171" spans="2:12" ht="24" customHeight="1">
      <c r="B171" s="59">
        <v>14111813</v>
      </c>
      <c r="C171" s="61" t="s">
        <v>1284</v>
      </c>
      <c r="D171" s="39">
        <v>42401</v>
      </c>
      <c r="E171" s="52" t="s">
        <v>1264</v>
      </c>
      <c r="F171" s="52" t="s">
        <v>1127</v>
      </c>
      <c r="G171" s="51" t="s">
        <v>1265</v>
      </c>
      <c r="H171" s="58">
        <v>67200</v>
      </c>
      <c r="I171" s="42">
        <f t="shared" si="4"/>
        <v>67200</v>
      </c>
      <c r="J171" s="40" t="s">
        <v>1129</v>
      </c>
      <c r="K171" s="40" t="s">
        <v>1130</v>
      </c>
      <c r="L171" s="54" t="s">
        <v>1266</v>
      </c>
    </row>
    <row r="172" spans="2:12" ht="24" customHeight="1">
      <c r="B172" s="59">
        <v>44121708</v>
      </c>
      <c r="C172" s="61" t="s">
        <v>1285</v>
      </c>
      <c r="D172" s="39">
        <v>42401</v>
      </c>
      <c r="E172" s="52" t="s">
        <v>1264</v>
      </c>
      <c r="F172" s="52" t="s">
        <v>1127</v>
      </c>
      <c r="G172" s="51" t="s">
        <v>1265</v>
      </c>
      <c r="H172" s="58">
        <v>164000</v>
      </c>
      <c r="I172" s="42">
        <f t="shared" si="4"/>
        <v>164000</v>
      </c>
      <c r="J172" s="40" t="s">
        <v>1129</v>
      </c>
      <c r="K172" s="40" t="s">
        <v>1130</v>
      </c>
      <c r="L172" s="54" t="s">
        <v>1266</v>
      </c>
    </row>
    <row r="173" spans="2:12" ht="24" customHeight="1">
      <c r="B173" s="59">
        <v>44121706</v>
      </c>
      <c r="C173" s="61" t="s">
        <v>1286</v>
      </c>
      <c r="D173" s="39">
        <v>42401</v>
      </c>
      <c r="E173" s="52" t="s">
        <v>1264</v>
      </c>
      <c r="F173" s="52" t="s">
        <v>1127</v>
      </c>
      <c r="G173" s="51" t="s">
        <v>1265</v>
      </c>
      <c r="H173" s="58">
        <v>24000</v>
      </c>
      <c r="I173" s="42">
        <f t="shared" si="4"/>
        <v>24000</v>
      </c>
      <c r="J173" s="40" t="s">
        <v>1129</v>
      </c>
      <c r="K173" s="40" t="s">
        <v>1130</v>
      </c>
      <c r="L173" s="54" t="s">
        <v>1266</v>
      </c>
    </row>
    <row r="174" spans="2:12" ht="24" customHeight="1">
      <c r="B174" s="59">
        <v>44121701</v>
      </c>
      <c r="C174" s="61" t="s">
        <v>1287</v>
      </c>
      <c r="D174" s="39">
        <v>42401</v>
      </c>
      <c r="E174" s="52" t="s">
        <v>1264</v>
      </c>
      <c r="F174" s="52" t="s">
        <v>1127</v>
      </c>
      <c r="G174" s="51" t="s">
        <v>1265</v>
      </c>
      <c r="H174" s="58">
        <v>40000</v>
      </c>
      <c r="I174" s="42">
        <f t="shared" si="4"/>
        <v>40000</v>
      </c>
      <c r="J174" s="40" t="s">
        <v>1129</v>
      </c>
      <c r="K174" s="40" t="s">
        <v>1130</v>
      </c>
      <c r="L174" s="54" t="s">
        <v>1266</v>
      </c>
    </row>
    <row r="175" spans="2:12" ht="24" customHeight="1">
      <c r="B175" s="59">
        <v>44121804</v>
      </c>
      <c r="C175" s="61" t="s">
        <v>1288</v>
      </c>
      <c r="D175" s="39">
        <v>42401</v>
      </c>
      <c r="E175" s="52" t="s">
        <v>1264</v>
      </c>
      <c r="F175" s="52" t="s">
        <v>1127</v>
      </c>
      <c r="G175" s="51" t="s">
        <v>1265</v>
      </c>
      <c r="H175" s="58">
        <v>16200</v>
      </c>
      <c r="I175" s="42">
        <f t="shared" si="4"/>
        <v>16200</v>
      </c>
      <c r="J175" s="40" t="s">
        <v>1129</v>
      </c>
      <c r="K175" s="40" t="s">
        <v>1130</v>
      </c>
      <c r="L175" s="54" t="s">
        <v>1266</v>
      </c>
    </row>
    <row r="176" spans="2:12" ht="24" customHeight="1">
      <c r="B176" s="59">
        <v>44121503</v>
      </c>
      <c r="C176" s="61" t="s">
        <v>1289</v>
      </c>
      <c r="D176" s="39">
        <v>42401</v>
      </c>
      <c r="E176" s="52" t="s">
        <v>1264</v>
      </c>
      <c r="F176" s="52" t="s">
        <v>1127</v>
      </c>
      <c r="G176" s="51" t="s">
        <v>1265</v>
      </c>
      <c r="H176" s="58">
        <v>60000</v>
      </c>
      <c r="I176" s="42">
        <f t="shared" si="4"/>
        <v>60000</v>
      </c>
      <c r="J176" s="40" t="s">
        <v>1129</v>
      </c>
      <c r="K176" s="40" t="s">
        <v>1130</v>
      </c>
      <c r="L176" s="54" t="s">
        <v>1266</v>
      </c>
    </row>
    <row r="177" spans="2:12" ht="24" customHeight="1">
      <c r="B177" s="59">
        <v>14111530</v>
      </c>
      <c r="C177" s="61" t="s">
        <v>1290</v>
      </c>
      <c r="D177" s="39">
        <v>42401</v>
      </c>
      <c r="E177" s="52" t="s">
        <v>1264</v>
      </c>
      <c r="F177" s="52" t="s">
        <v>1127</v>
      </c>
      <c r="G177" s="51" t="s">
        <v>1265</v>
      </c>
      <c r="H177" s="58">
        <v>84000</v>
      </c>
      <c r="I177" s="42">
        <f t="shared" si="4"/>
        <v>84000</v>
      </c>
      <c r="J177" s="40" t="s">
        <v>1129</v>
      </c>
      <c r="K177" s="40" t="s">
        <v>1130</v>
      </c>
      <c r="L177" s="54" t="s">
        <v>1266</v>
      </c>
    </row>
    <row r="178" spans="2:12" ht="24" customHeight="1">
      <c r="B178" s="59">
        <v>14111507</v>
      </c>
      <c r="C178" s="61" t="s">
        <v>1291</v>
      </c>
      <c r="D178" s="39">
        <v>42401</v>
      </c>
      <c r="E178" s="52" t="s">
        <v>1264</v>
      </c>
      <c r="F178" s="52" t="s">
        <v>1127</v>
      </c>
      <c r="G178" s="51" t="s">
        <v>1265</v>
      </c>
      <c r="H178" s="58">
        <v>255000</v>
      </c>
      <c r="I178" s="42">
        <f t="shared" si="4"/>
        <v>255000</v>
      </c>
      <c r="J178" s="40" t="s">
        <v>1129</v>
      </c>
      <c r="K178" s="40" t="s">
        <v>1130</v>
      </c>
      <c r="L178" s="54" t="s">
        <v>1266</v>
      </c>
    </row>
    <row r="179" spans="2:12" ht="24" customHeight="1">
      <c r="B179" s="59">
        <v>14111509</v>
      </c>
      <c r="C179" s="61" t="s">
        <v>1292</v>
      </c>
      <c r="D179" s="39">
        <v>42401</v>
      </c>
      <c r="E179" s="52" t="s">
        <v>1264</v>
      </c>
      <c r="F179" s="52" t="s">
        <v>1127</v>
      </c>
      <c r="G179" s="51" t="s">
        <v>1265</v>
      </c>
      <c r="H179" s="58">
        <v>76000</v>
      </c>
      <c r="I179" s="42">
        <f t="shared" si="4"/>
        <v>76000</v>
      </c>
      <c r="J179" s="40" t="s">
        <v>1129</v>
      </c>
      <c r="K179" s="40" t="s">
        <v>1130</v>
      </c>
      <c r="L179" s="54" t="s">
        <v>1266</v>
      </c>
    </row>
    <row r="180" spans="2:12" ht="24" customHeight="1">
      <c r="B180" s="59">
        <v>44111526</v>
      </c>
      <c r="C180" s="61" t="s">
        <v>1293</v>
      </c>
      <c r="D180" s="39">
        <v>42401</v>
      </c>
      <c r="E180" s="52" t="s">
        <v>1264</v>
      </c>
      <c r="F180" s="52" t="s">
        <v>1127</v>
      </c>
      <c r="G180" s="51" t="s">
        <v>1265</v>
      </c>
      <c r="H180" s="58">
        <v>9500</v>
      </c>
      <c r="I180" s="42">
        <f t="shared" si="4"/>
        <v>9500</v>
      </c>
      <c r="J180" s="40" t="s">
        <v>1129</v>
      </c>
      <c r="K180" s="40" t="s">
        <v>1130</v>
      </c>
      <c r="L180" s="54" t="s">
        <v>1266</v>
      </c>
    </row>
    <row r="181" spans="2:12" ht="24" customHeight="1">
      <c r="B181" s="59">
        <v>44111611</v>
      </c>
      <c r="C181" s="61" t="s">
        <v>1294</v>
      </c>
      <c r="D181" s="39">
        <v>42401</v>
      </c>
      <c r="E181" s="52" t="s">
        <v>1264</v>
      </c>
      <c r="F181" s="52" t="s">
        <v>1127</v>
      </c>
      <c r="G181" s="51" t="s">
        <v>1265</v>
      </c>
      <c r="H181" s="58">
        <v>24000</v>
      </c>
      <c r="I181" s="42">
        <f t="shared" si="4"/>
        <v>24000</v>
      </c>
      <c r="J181" s="40" t="s">
        <v>1129</v>
      </c>
      <c r="K181" s="40" t="s">
        <v>1130</v>
      </c>
      <c r="L181" s="54" t="s">
        <v>1266</v>
      </c>
    </row>
    <row r="182" spans="2:12" ht="24" customHeight="1">
      <c r="B182" s="59">
        <v>44121615</v>
      </c>
      <c r="C182" s="61" t="s">
        <v>1295</v>
      </c>
      <c r="D182" s="39">
        <v>42401</v>
      </c>
      <c r="E182" s="52" t="s">
        <v>1264</v>
      </c>
      <c r="F182" s="52" t="s">
        <v>1127</v>
      </c>
      <c r="G182" s="51" t="s">
        <v>1265</v>
      </c>
      <c r="H182" s="58">
        <v>38000</v>
      </c>
      <c r="I182" s="42">
        <f t="shared" si="4"/>
        <v>38000</v>
      </c>
      <c r="J182" s="40" t="s">
        <v>1129</v>
      </c>
      <c r="K182" s="40" t="s">
        <v>1130</v>
      </c>
      <c r="L182" s="54" t="s">
        <v>1266</v>
      </c>
    </row>
    <row r="183" spans="2:12" ht="24" customHeight="1">
      <c r="B183" s="59">
        <v>44121615</v>
      </c>
      <c r="C183" s="61" t="s">
        <v>1296</v>
      </c>
      <c r="D183" s="39">
        <v>42401</v>
      </c>
      <c r="E183" s="52" t="s">
        <v>1264</v>
      </c>
      <c r="F183" s="52" t="s">
        <v>1127</v>
      </c>
      <c r="G183" s="51" t="s">
        <v>1265</v>
      </c>
      <c r="H183" s="58">
        <v>92800</v>
      </c>
      <c r="I183" s="42">
        <f t="shared" si="4"/>
        <v>92800</v>
      </c>
      <c r="J183" s="40" t="s">
        <v>1129</v>
      </c>
      <c r="K183" s="40" t="s">
        <v>1130</v>
      </c>
      <c r="L183" s="54" t="s">
        <v>1266</v>
      </c>
    </row>
    <row r="184" spans="2:12" ht="24" customHeight="1">
      <c r="B184" s="59">
        <v>44121613</v>
      </c>
      <c r="C184" s="61" t="s">
        <v>1297</v>
      </c>
      <c r="D184" s="39">
        <v>42401</v>
      </c>
      <c r="E184" s="52" t="s">
        <v>1264</v>
      </c>
      <c r="F184" s="52" t="s">
        <v>1127</v>
      </c>
      <c r="G184" s="51" t="s">
        <v>1265</v>
      </c>
      <c r="H184" s="58">
        <v>12600</v>
      </c>
      <c r="I184" s="42">
        <f t="shared" si="4"/>
        <v>12600</v>
      </c>
      <c r="J184" s="40" t="s">
        <v>1129</v>
      </c>
      <c r="K184" s="40" t="s">
        <v>1130</v>
      </c>
      <c r="L184" s="54" t="s">
        <v>1266</v>
      </c>
    </row>
    <row r="185" spans="2:12" ht="24" customHeight="1">
      <c r="B185" s="59">
        <v>44121612</v>
      </c>
      <c r="C185" s="61" t="s">
        <v>1298</v>
      </c>
      <c r="D185" s="39">
        <v>42401</v>
      </c>
      <c r="E185" s="52" t="s">
        <v>1264</v>
      </c>
      <c r="F185" s="52" t="s">
        <v>1127</v>
      </c>
      <c r="G185" s="51" t="s">
        <v>1265</v>
      </c>
      <c r="H185" s="58">
        <v>18000</v>
      </c>
      <c r="I185" s="42">
        <f aca="true" t="shared" si="5" ref="I185:I211">H185</f>
        <v>18000</v>
      </c>
      <c r="J185" s="40" t="s">
        <v>1129</v>
      </c>
      <c r="K185" s="40" t="s">
        <v>1130</v>
      </c>
      <c r="L185" s="54" t="s">
        <v>1266</v>
      </c>
    </row>
    <row r="186" spans="2:12" ht="24" customHeight="1">
      <c r="B186" s="59">
        <v>44151636</v>
      </c>
      <c r="C186" s="61" t="s">
        <v>1299</v>
      </c>
      <c r="D186" s="39">
        <v>42401</v>
      </c>
      <c r="E186" s="52" t="s">
        <v>1264</v>
      </c>
      <c r="F186" s="52" t="s">
        <v>1127</v>
      </c>
      <c r="G186" s="51" t="s">
        <v>1265</v>
      </c>
      <c r="H186" s="58">
        <v>174000</v>
      </c>
      <c r="I186" s="42">
        <f t="shared" si="5"/>
        <v>174000</v>
      </c>
      <c r="J186" s="40" t="s">
        <v>1129</v>
      </c>
      <c r="K186" s="40" t="s">
        <v>1130</v>
      </c>
      <c r="L186" s="54" t="s">
        <v>1266</v>
      </c>
    </row>
    <row r="187" spans="2:12" ht="24" customHeight="1">
      <c r="B187" s="59">
        <v>44131606</v>
      </c>
      <c r="C187" s="61" t="s">
        <v>1300</v>
      </c>
      <c r="D187" s="39">
        <v>42401</v>
      </c>
      <c r="E187" s="52" t="s">
        <v>1264</v>
      </c>
      <c r="F187" s="52" t="s">
        <v>1127</v>
      </c>
      <c r="G187" s="51" t="s">
        <v>1265</v>
      </c>
      <c r="H187" s="58">
        <v>240000</v>
      </c>
      <c r="I187" s="42">
        <f t="shared" si="5"/>
        <v>240000</v>
      </c>
      <c r="J187" s="40" t="s">
        <v>1129</v>
      </c>
      <c r="K187" s="40" t="s">
        <v>1130</v>
      </c>
      <c r="L187" s="54" t="s">
        <v>1266</v>
      </c>
    </row>
    <row r="188" spans="2:12" ht="24" customHeight="1">
      <c r="B188" s="59">
        <v>42132205</v>
      </c>
      <c r="C188" s="61" t="s">
        <v>1301</v>
      </c>
      <c r="D188" s="39">
        <v>42401</v>
      </c>
      <c r="E188" s="52" t="s">
        <v>1264</v>
      </c>
      <c r="F188" s="52" t="s">
        <v>1127</v>
      </c>
      <c r="G188" s="51" t="s">
        <v>1265</v>
      </c>
      <c r="H188" s="58">
        <v>185600</v>
      </c>
      <c r="I188" s="42">
        <f t="shared" si="5"/>
        <v>185600</v>
      </c>
      <c r="J188" s="40" t="s">
        <v>1129</v>
      </c>
      <c r="K188" s="40" t="s">
        <v>1130</v>
      </c>
      <c r="L188" s="54" t="s">
        <v>1266</v>
      </c>
    </row>
    <row r="189" spans="2:12" ht="24" customHeight="1">
      <c r="B189" s="59">
        <v>43201809</v>
      </c>
      <c r="C189" s="61" t="s">
        <v>1302</v>
      </c>
      <c r="D189" s="39">
        <v>42401</v>
      </c>
      <c r="E189" s="52" t="s">
        <v>1264</v>
      </c>
      <c r="F189" s="52" t="s">
        <v>1127</v>
      </c>
      <c r="G189" s="51" t="s">
        <v>1265</v>
      </c>
      <c r="H189" s="58">
        <v>180000</v>
      </c>
      <c r="I189" s="42">
        <f t="shared" si="5"/>
        <v>180000</v>
      </c>
      <c r="J189" s="40" t="s">
        <v>1129</v>
      </c>
      <c r="K189" s="40" t="s">
        <v>1130</v>
      </c>
      <c r="L189" s="54" t="s">
        <v>1266</v>
      </c>
    </row>
    <row r="190" spans="2:12" ht="24" customHeight="1">
      <c r="B190" s="59">
        <v>31201610</v>
      </c>
      <c r="C190" s="61" t="s">
        <v>1303</v>
      </c>
      <c r="D190" s="39">
        <v>42401</v>
      </c>
      <c r="E190" s="52" t="s">
        <v>1264</v>
      </c>
      <c r="F190" s="52" t="s">
        <v>1127</v>
      </c>
      <c r="G190" s="51" t="s">
        <v>1265</v>
      </c>
      <c r="H190" s="58">
        <v>4950</v>
      </c>
      <c r="I190" s="42">
        <f t="shared" si="5"/>
        <v>4950</v>
      </c>
      <c r="J190" s="40" t="s">
        <v>1129</v>
      </c>
      <c r="K190" s="40" t="s">
        <v>1130</v>
      </c>
      <c r="L190" s="54" t="s">
        <v>1266</v>
      </c>
    </row>
    <row r="191" spans="2:12" ht="24" customHeight="1">
      <c r="B191" s="59">
        <v>31201610</v>
      </c>
      <c r="C191" s="61" t="s">
        <v>1304</v>
      </c>
      <c r="D191" s="39">
        <v>42401</v>
      </c>
      <c r="E191" s="52" t="s">
        <v>1264</v>
      </c>
      <c r="F191" s="52" t="s">
        <v>1127</v>
      </c>
      <c r="G191" s="51" t="s">
        <v>1265</v>
      </c>
      <c r="H191" s="58">
        <v>32400</v>
      </c>
      <c r="I191" s="42">
        <f t="shared" si="5"/>
        <v>32400</v>
      </c>
      <c r="J191" s="40" t="s">
        <v>1129</v>
      </c>
      <c r="K191" s="40" t="s">
        <v>1130</v>
      </c>
      <c r="L191" s="54" t="s">
        <v>1266</v>
      </c>
    </row>
    <row r="192" spans="2:12" ht="24" customHeight="1">
      <c r="B192" s="59">
        <v>46151703</v>
      </c>
      <c r="C192" s="61" t="s">
        <v>1305</v>
      </c>
      <c r="D192" s="39">
        <v>42401</v>
      </c>
      <c r="E192" s="52" t="s">
        <v>1264</v>
      </c>
      <c r="F192" s="52" t="s">
        <v>1127</v>
      </c>
      <c r="G192" s="51" t="s">
        <v>1265</v>
      </c>
      <c r="H192" s="58">
        <v>31150</v>
      </c>
      <c r="I192" s="42">
        <f t="shared" si="5"/>
        <v>31150</v>
      </c>
      <c r="J192" s="40" t="s">
        <v>1129</v>
      </c>
      <c r="K192" s="40" t="s">
        <v>1130</v>
      </c>
      <c r="L192" s="54" t="s">
        <v>1266</v>
      </c>
    </row>
    <row r="193" spans="2:12" ht="24" customHeight="1">
      <c r="B193" s="59">
        <v>46151707</v>
      </c>
      <c r="C193" s="61" t="s">
        <v>1306</v>
      </c>
      <c r="D193" s="39">
        <v>42401</v>
      </c>
      <c r="E193" s="52" t="s">
        <v>1264</v>
      </c>
      <c r="F193" s="52" t="s">
        <v>1127</v>
      </c>
      <c r="G193" s="51" t="s">
        <v>1265</v>
      </c>
      <c r="H193" s="58">
        <v>21250</v>
      </c>
      <c r="I193" s="42">
        <f t="shared" si="5"/>
        <v>21250</v>
      </c>
      <c r="J193" s="40" t="s">
        <v>1129</v>
      </c>
      <c r="K193" s="40" t="s">
        <v>1130</v>
      </c>
      <c r="L193" s="54" t="s">
        <v>1266</v>
      </c>
    </row>
    <row r="194" spans="2:12" ht="24" customHeight="1">
      <c r="B194" s="59">
        <v>44102402</v>
      </c>
      <c r="C194" s="61" t="s">
        <v>1307</v>
      </c>
      <c r="D194" s="39">
        <v>42401</v>
      </c>
      <c r="E194" s="52" t="s">
        <v>1264</v>
      </c>
      <c r="F194" s="52" t="s">
        <v>1127</v>
      </c>
      <c r="G194" s="51" t="s">
        <v>1265</v>
      </c>
      <c r="H194" s="58">
        <v>29800</v>
      </c>
      <c r="I194" s="42">
        <f t="shared" si="5"/>
        <v>29800</v>
      </c>
      <c r="J194" s="40" t="s">
        <v>1129</v>
      </c>
      <c r="K194" s="40" t="s">
        <v>1130</v>
      </c>
      <c r="L194" s="54" t="s">
        <v>1266</v>
      </c>
    </row>
    <row r="195" spans="2:12" ht="24" customHeight="1">
      <c r="B195" s="59">
        <v>41111604</v>
      </c>
      <c r="C195" s="61" t="s">
        <v>1151</v>
      </c>
      <c r="D195" s="39">
        <v>42401</v>
      </c>
      <c r="E195" s="52" t="s">
        <v>1264</v>
      </c>
      <c r="F195" s="52" t="s">
        <v>1127</v>
      </c>
      <c r="G195" s="51" t="s">
        <v>1265</v>
      </c>
      <c r="H195" s="58">
        <v>4060</v>
      </c>
      <c r="I195" s="42">
        <f t="shared" si="5"/>
        <v>4060</v>
      </c>
      <c r="J195" s="40" t="s">
        <v>1129</v>
      </c>
      <c r="K195" s="40" t="s">
        <v>1130</v>
      </c>
      <c r="L195" s="54" t="s">
        <v>1266</v>
      </c>
    </row>
    <row r="196" spans="2:12" ht="24" customHeight="1">
      <c r="B196" s="59">
        <v>31201517</v>
      </c>
      <c r="C196" s="61" t="s">
        <v>1308</v>
      </c>
      <c r="D196" s="39">
        <v>42401</v>
      </c>
      <c r="E196" s="52" t="s">
        <v>1264</v>
      </c>
      <c r="F196" s="52" t="s">
        <v>1127</v>
      </c>
      <c r="G196" s="51" t="s">
        <v>1265</v>
      </c>
      <c r="H196" s="58">
        <v>13185</v>
      </c>
      <c r="I196" s="42">
        <f t="shared" si="5"/>
        <v>13185</v>
      </c>
      <c r="J196" s="40" t="s">
        <v>1129</v>
      </c>
      <c r="K196" s="40" t="s">
        <v>1130</v>
      </c>
      <c r="L196" s="54" t="s">
        <v>1266</v>
      </c>
    </row>
    <row r="197" spans="2:12" ht="24" customHeight="1">
      <c r="B197" s="59">
        <v>31201503</v>
      </c>
      <c r="C197" s="61" t="s">
        <v>1146</v>
      </c>
      <c r="D197" s="39">
        <v>42401</v>
      </c>
      <c r="E197" s="52" t="s">
        <v>1264</v>
      </c>
      <c r="F197" s="52" t="s">
        <v>1127</v>
      </c>
      <c r="G197" s="51" t="s">
        <v>1265</v>
      </c>
      <c r="H197" s="58">
        <v>8700</v>
      </c>
      <c r="I197" s="42">
        <f t="shared" si="5"/>
        <v>8700</v>
      </c>
      <c r="J197" s="40" t="s">
        <v>1129</v>
      </c>
      <c r="K197" s="40" t="s">
        <v>1130</v>
      </c>
      <c r="L197" s="54" t="s">
        <v>1266</v>
      </c>
    </row>
    <row r="198" spans="2:12" ht="24" customHeight="1">
      <c r="B198" s="59">
        <v>31201512</v>
      </c>
      <c r="C198" s="61" t="s">
        <v>1309</v>
      </c>
      <c r="D198" s="39">
        <v>42401</v>
      </c>
      <c r="E198" s="52" t="s">
        <v>1264</v>
      </c>
      <c r="F198" s="52" t="s">
        <v>1127</v>
      </c>
      <c r="G198" s="51" t="s">
        <v>1265</v>
      </c>
      <c r="H198" s="58">
        <v>7230</v>
      </c>
      <c r="I198" s="42">
        <f t="shared" si="5"/>
        <v>7230</v>
      </c>
      <c r="J198" s="40" t="s">
        <v>1129</v>
      </c>
      <c r="K198" s="40" t="s">
        <v>1130</v>
      </c>
      <c r="L198" s="54" t="s">
        <v>1266</v>
      </c>
    </row>
    <row r="199" spans="2:12" ht="24" customHeight="1">
      <c r="B199" s="59">
        <v>44103103</v>
      </c>
      <c r="C199" s="61" t="s">
        <v>1310</v>
      </c>
      <c r="D199" s="39">
        <v>42401</v>
      </c>
      <c r="E199" s="52" t="s">
        <v>1264</v>
      </c>
      <c r="F199" s="52" t="s">
        <v>1127</v>
      </c>
      <c r="G199" s="51" t="s">
        <v>1265</v>
      </c>
      <c r="H199" s="58">
        <v>1908000</v>
      </c>
      <c r="I199" s="42">
        <f t="shared" si="5"/>
        <v>1908000</v>
      </c>
      <c r="J199" s="40" t="s">
        <v>1129</v>
      </c>
      <c r="K199" s="40" t="s">
        <v>1130</v>
      </c>
      <c r="L199" s="54" t="s">
        <v>1266</v>
      </c>
    </row>
    <row r="200" spans="2:12" ht="24" customHeight="1">
      <c r="B200" s="59">
        <v>44121716</v>
      </c>
      <c r="C200" s="61" t="s">
        <v>1183</v>
      </c>
      <c r="D200" s="39">
        <v>42401</v>
      </c>
      <c r="E200" s="52" t="s">
        <v>1264</v>
      </c>
      <c r="F200" s="52" t="s">
        <v>1127</v>
      </c>
      <c r="G200" s="51" t="s">
        <v>1265</v>
      </c>
      <c r="H200" s="58">
        <v>14616</v>
      </c>
      <c r="I200" s="42">
        <f t="shared" si="5"/>
        <v>14616</v>
      </c>
      <c r="J200" s="40" t="s">
        <v>1129</v>
      </c>
      <c r="K200" s="40" t="s">
        <v>1130</v>
      </c>
      <c r="L200" s="54" t="s">
        <v>1266</v>
      </c>
    </row>
    <row r="201" spans="2:12" ht="24" customHeight="1">
      <c r="B201" s="59">
        <v>44121805</v>
      </c>
      <c r="C201" s="61" t="s">
        <v>1311</v>
      </c>
      <c r="D201" s="39">
        <v>42401</v>
      </c>
      <c r="E201" s="52" t="s">
        <v>1264</v>
      </c>
      <c r="F201" s="52" t="s">
        <v>1127</v>
      </c>
      <c r="G201" s="51" t="s">
        <v>1265</v>
      </c>
      <c r="H201" s="58">
        <v>17880</v>
      </c>
      <c r="I201" s="42">
        <f t="shared" si="5"/>
        <v>17880</v>
      </c>
      <c r="J201" s="40" t="s">
        <v>1129</v>
      </c>
      <c r="K201" s="40" t="s">
        <v>1130</v>
      </c>
      <c r="L201" s="54" t="s">
        <v>1266</v>
      </c>
    </row>
    <row r="202" spans="2:12" ht="24" customHeight="1">
      <c r="B202" s="59">
        <v>44121618</v>
      </c>
      <c r="C202" s="61" t="s">
        <v>1176</v>
      </c>
      <c r="D202" s="39">
        <v>42401</v>
      </c>
      <c r="E202" s="52" t="s">
        <v>1264</v>
      </c>
      <c r="F202" s="52" t="s">
        <v>1127</v>
      </c>
      <c r="G202" s="51" t="s">
        <v>1265</v>
      </c>
      <c r="H202" s="58">
        <v>10500</v>
      </c>
      <c r="I202" s="42">
        <f t="shared" si="5"/>
        <v>10500</v>
      </c>
      <c r="J202" s="40" t="s">
        <v>1129</v>
      </c>
      <c r="K202" s="40" t="s">
        <v>1130</v>
      </c>
      <c r="L202" s="54" t="s">
        <v>1266</v>
      </c>
    </row>
    <row r="203" spans="2:12" ht="24" customHeight="1">
      <c r="B203" s="59">
        <v>26111700</v>
      </c>
      <c r="C203" s="61" t="s">
        <v>1312</v>
      </c>
      <c r="D203" s="39">
        <v>42401</v>
      </c>
      <c r="E203" s="52" t="s">
        <v>1264</v>
      </c>
      <c r="F203" s="52" t="s">
        <v>1127</v>
      </c>
      <c r="G203" s="51" t="s">
        <v>1265</v>
      </c>
      <c r="H203" s="58">
        <v>82000</v>
      </c>
      <c r="I203" s="42">
        <f t="shared" si="5"/>
        <v>82000</v>
      </c>
      <c r="J203" s="40" t="s">
        <v>1129</v>
      </c>
      <c r="K203" s="40" t="s">
        <v>1130</v>
      </c>
      <c r="L203" s="54" t="s">
        <v>1266</v>
      </c>
    </row>
    <row r="204" spans="2:12" ht="24" customHeight="1">
      <c r="B204" s="59">
        <v>55101531</v>
      </c>
      <c r="C204" s="61" t="s">
        <v>1313</v>
      </c>
      <c r="D204" s="39">
        <v>42401</v>
      </c>
      <c r="E204" s="52" t="s">
        <v>1264</v>
      </c>
      <c r="F204" s="52" t="s">
        <v>1127</v>
      </c>
      <c r="G204" s="51" t="s">
        <v>1265</v>
      </c>
      <c r="H204" s="58">
        <v>232000</v>
      </c>
      <c r="I204" s="42">
        <f t="shared" si="5"/>
        <v>232000</v>
      </c>
      <c r="J204" s="40" t="s">
        <v>1129</v>
      </c>
      <c r="K204" s="40" t="s">
        <v>1130</v>
      </c>
      <c r="L204" s="54" t="s">
        <v>1266</v>
      </c>
    </row>
    <row r="205" spans="2:12" ht="24" customHeight="1">
      <c r="B205" s="59">
        <v>80111711</v>
      </c>
      <c r="C205" s="61" t="s">
        <v>1314</v>
      </c>
      <c r="D205" s="39">
        <v>42401</v>
      </c>
      <c r="E205" s="63" t="s">
        <v>1315</v>
      </c>
      <c r="F205" s="63" t="s">
        <v>1316</v>
      </c>
      <c r="G205" s="60" t="s">
        <v>1265</v>
      </c>
      <c r="H205" s="58">
        <v>35212560</v>
      </c>
      <c r="I205" s="42">
        <f t="shared" si="5"/>
        <v>35212560</v>
      </c>
      <c r="J205" s="40" t="s">
        <v>1129</v>
      </c>
      <c r="K205" s="40" t="s">
        <v>1130</v>
      </c>
      <c r="L205" s="54" t="s">
        <v>1266</v>
      </c>
    </row>
    <row r="206" spans="2:12" ht="24" customHeight="1">
      <c r="B206" s="59">
        <v>80111707</v>
      </c>
      <c r="C206" s="61" t="s">
        <v>1317</v>
      </c>
      <c r="D206" s="39">
        <v>42401</v>
      </c>
      <c r="E206" s="63" t="s">
        <v>1315</v>
      </c>
      <c r="F206" s="63" t="s">
        <v>1316</v>
      </c>
      <c r="G206" s="60" t="s">
        <v>1265</v>
      </c>
      <c r="H206" s="58">
        <v>79152840</v>
      </c>
      <c r="I206" s="42">
        <f t="shared" si="5"/>
        <v>79152840</v>
      </c>
      <c r="J206" s="40" t="s">
        <v>1129</v>
      </c>
      <c r="K206" s="40" t="s">
        <v>1130</v>
      </c>
      <c r="L206" s="54" t="s">
        <v>1266</v>
      </c>
    </row>
    <row r="207" spans="2:12" ht="24" customHeight="1">
      <c r="B207" s="59">
        <v>80111707</v>
      </c>
      <c r="C207" s="60" t="s">
        <v>1318</v>
      </c>
      <c r="D207" s="39">
        <v>42401</v>
      </c>
      <c r="E207" s="63" t="s">
        <v>1315</v>
      </c>
      <c r="F207" s="63" t="s">
        <v>1316</v>
      </c>
      <c r="G207" s="60" t="s">
        <v>1265</v>
      </c>
      <c r="H207" s="58">
        <v>79152840</v>
      </c>
      <c r="I207" s="42">
        <f t="shared" si="5"/>
        <v>79152840</v>
      </c>
      <c r="J207" s="40" t="s">
        <v>1129</v>
      </c>
      <c r="K207" s="40" t="s">
        <v>1130</v>
      </c>
      <c r="L207" s="64" t="s">
        <v>1266</v>
      </c>
    </row>
    <row r="208" spans="2:12" ht="24" customHeight="1">
      <c r="B208" s="65">
        <v>80111620</v>
      </c>
      <c r="C208" s="49" t="s">
        <v>1319</v>
      </c>
      <c r="D208" s="39">
        <v>42401</v>
      </c>
      <c r="E208" s="66" t="s">
        <v>1320</v>
      </c>
      <c r="F208" s="67" t="s">
        <v>1222</v>
      </c>
      <c r="G208" s="49" t="s">
        <v>1321</v>
      </c>
      <c r="H208" s="68">
        <f>3032550*11</f>
        <v>33358050</v>
      </c>
      <c r="I208" s="42">
        <f t="shared" si="5"/>
        <v>33358050</v>
      </c>
      <c r="J208" s="40" t="s">
        <v>1129</v>
      </c>
      <c r="K208" s="40" t="s">
        <v>1130</v>
      </c>
      <c r="L208" s="69" t="s">
        <v>1322</v>
      </c>
    </row>
    <row r="209" spans="2:12" ht="24" customHeight="1">
      <c r="B209" s="70">
        <v>45121516</v>
      </c>
      <c r="C209" s="71" t="s">
        <v>1323</v>
      </c>
      <c r="D209" s="39">
        <v>42401</v>
      </c>
      <c r="E209" s="52" t="s">
        <v>1264</v>
      </c>
      <c r="F209" s="67" t="s">
        <v>1222</v>
      </c>
      <c r="G209" s="71" t="s">
        <v>1321</v>
      </c>
      <c r="H209" s="72">
        <v>34578</v>
      </c>
      <c r="I209" s="42">
        <f t="shared" si="5"/>
        <v>34578</v>
      </c>
      <c r="J209" s="40" t="s">
        <v>1129</v>
      </c>
      <c r="K209" s="40" t="s">
        <v>1130</v>
      </c>
      <c r="L209" s="73" t="s">
        <v>1322</v>
      </c>
    </row>
    <row r="210" spans="2:12" ht="24" customHeight="1">
      <c r="B210" s="74">
        <v>45121504</v>
      </c>
      <c r="C210" s="49" t="s">
        <v>1324</v>
      </c>
      <c r="D210" s="39">
        <v>42401</v>
      </c>
      <c r="E210" s="52" t="s">
        <v>1264</v>
      </c>
      <c r="F210" s="67" t="s">
        <v>1222</v>
      </c>
      <c r="G210" s="49" t="s">
        <v>1321</v>
      </c>
      <c r="H210" s="68">
        <v>58289</v>
      </c>
      <c r="I210" s="42">
        <f t="shared" si="5"/>
        <v>58289</v>
      </c>
      <c r="J210" s="40" t="s">
        <v>1129</v>
      </c>
      <c r="K210" s="40" t="s">
        <v>1130</v>
      </c>
      <c r="L210" s="69" t="s">
        <v>1322</v>
      </c>
    </row>
    <row r="211" spans="2:12" ht="24" customHeight="1">
      <c r="B211" s="74">
        <v>40101706</v>
      </c>
      <c r="C211" s="49" t="s">
        <v>1325</v>
      </c>
      <c r="D211" s="39">
        <v>42401</v>
      </c>
      <c r="E211" s="52" t="s">
        <v>1264</v>
      </c>
      <c r="F211" s="67" t="s">
        <v>1222</v>
      </c>
      <c r="G211" s="49" t="s">
        <v>1321</v>
      </c>
      <c r="H211" s="68">
        <v>134361</v>
      </c>
      <c r="I211" s="42">
        <f t="shared" si="5"/>
        <v>134361</v>
      </c>
      <c r="J211" s="40" t="s">
        <v>1129</v>
      </c>
      <c r="K211" s="40" t="s">
        <v>1130</v>
      </c>
      <c r="L211" s="69" t="s">
        <v>1322</v>
      </c>
    </row>
    <row r="212" spans="2:12" ht="24" customHeight="1">
      <c r="B212" s="74">
        <v>45111901</v>
      </c>
      <c r="C212" s="49" t="s">
        <v>1326</v>
      </c>
      <c r="D212" s="39">
        <v>42401</v>
      </c>
      <c r="E212" s="52" t="s">
        <v>1264</v>
      </c>
      <c r="F212" s="67" t="s">
        <v>1222</v>
      </c>
      <c r="G212" s="49" t="s">
        <v>1321</v>
      </c>
      <c r="H212" s="68">
        <v>300666</v>
      </c>
      <c r="I212" s="42">
        <f aca="true" t="shared" si="6" ref="I212:I275">H212</f>
        <v>300666</v>
      </c>
      <c r="J212" s="40" t="s">
        <v>1129</v>
      </c>
      <c r="K212" s="40" t="s">
        <v>1130</v>
      </c>
      <c r="L212" s="69" t="s">
        <v>1322</v>
      </c>
    </row>
    <row r="213" spans="2:12" ht="24" customHeight="1">
      <c r="B213" s="74">
        <v>45111616</v>
      </c>
      <c r="C213" s="49" t="s">
        <v>1327</v>
      </c>
      <c r="D213" s="39">
        <v>42401</v>
      </c>
      <c r="E213" s="52" t="s">
        <v>1264</v>
      </c>
      <c r="F213" s="67" t="s">
        <v>1222</v>
      </c>
      <c r="G213" s="49" t="s">
        <v>1321</v>
      </c>
      <c r="H213" s="68">
        <v>3045000</v>
      </c>
      <c r="I213" s="42">
        <f t="shared" si="6"/>
        <v>3045000</v>
      </c>
      <c r="J213" s="40" t="s">
        <v>1129</v>
      </c>
      <c r="K213" s="40" t="s">
        <v>1130</v>
      </c>
      <c r="L213" s="69" t="s">
        <v>1322</v>
      </c>
    </row>
    <row r="214" spans="2:12" ht="24" customHeight="1">
      <c r="B214" s="74">
        <v>52141501</v>
      </c>
      <c r="C214" s="49" t="s">
        <v>1328</v>
      </c>
      <c r="D214" s="39">
        <v>42401</v>
      </c>
      <c r="E214" s="52" t="s">
        <v>1264</v>
      </c>
      <c r="F214" s="67" t="s">
        <v>1222</v>
      </c>
      <c r="G214" s="49" t="s">
        <v>1321</v>
      </c>
      <c r="H214" s="68">
        <v>29309</v>
      </c>
      <c r="I214" s="42">
        <f t="shared" si="6"/>
        <v>29309</v>
      </c>
      <c r="J214" s="40" t="s">
        <v>1129</v>
      </c>
      <c r="K214" s="40" t="s">
        <v>1130</v>
      </c>
      <c r="L214" s="69" t="s">
        <v>1322</v>
      </c>
    </row>
    <row r="215" spans="2:12" ht="24" customHeight="1">
      <c r="B215" s="74">
        <v>56112102</v>
      </c>
      <c r="C215" s="49" t="s">
        <v>1206</v>
      </c>
      <c r="D215" s="39">
        <v>42401</v>
      </c>
      <c r="E215" s="52" t="s">
        <v>1264</v>
      </c>
      <c r="F215" s="67" t="s">
        <v>1222</v>
      </c>
      <c r="G215" s="49" t="s">
        <v>1321</v>
      </c>
      <c r="H215" s="68">
        <v>97906</v>
      </c>
      <c r="I215" s="42">
        <f t="shared" si="6"/>
        <v>97906</v>
      </c>
      <c r="J215" s="40" t="s">
        <v>1129</v>
      </c>
      <c r="K215" s="40" t="s">
        <v>1130</v>
      </c>
      <c r="L215" s="69" t="s">
        <v>1322</v>
      </c>
    </row>
    <row r="216" spans="2:12" ht="24" customHeight="1">
      <c r="B216" s="74">
        <v>52161505</v>
      </c>
      <c r="C216" s="49" t="s">
        <v>1329</v>
      </c>
      <c r="D216" s="39">
        <v>42401</v>
      </c>
      <c r="E216" s="52" t="s">
        <v>1264</v>
      </c>
      <c r="F216" s="67" t="s">
        <v>1222</v>
      </c>
      <c r="G216" s="49" t="s">
        <v>1321</v>
      </c>
      <c r="H216" s="68">
        <v>187711</v>
      </c>
      <c r="I216" s="42">
        <f t="shared" si="6"/>
        <v>187711</v>
      </c>
      <c r="J216" s="40" t="s">
        <v>1129</v>
      </c>
      <c r="K216" s="40" t="s">
        <v>1130</v>
      </c>
      <c r="L216" s="69" t="s">
        <v>1322</v>
      </c>
    </row>
    <row r="217" spans="2:12" ht="24" customHeight="1">
      <c r="B217" s="74">
        <v>56101705</v>
      </c>
      <c r="C217" s="49" t="s">
        <v>1330</v>
      </c>
      <c r="D217" s="39">
        <v>42401</v>
      </c>
      <c r="E217" s="52" t="s">
        <v>1264</v>
      </c>
      <c r="F217" s="67" t="s">
        <v>1222</v>
      </c>
      <c r="G217" s="49" t="s">
        <v>1321</v>
      </c>
      <c r="H217" s="68">
        <v>262827</v>
      </c>
      <c r="I217" s="42">
        <f t="shared" si="6"/>
        <v>262827</v>
      </c>
      <c r="J217" s="40" t="s">
        <v>1129</v>
      </c>
      <c r="K217" s="40" t="s">
        <v>1130</v>
      </c>
      <c r="L217" s="69" t="s">
        <v>1322</v>
      </c>
    </row>
    <row r="218" spans="2:12" ht="24" customHeight="1">
      <c r="B218" s="74">
        <v>80141902</v>
      </c>
      <c r="C218" s="49" t="s">
        <v>1331</v>
      </c>
      <c r="D218" s="39">
        <v>42401</v>
      </c>
      <c r="E218" s="52" t="s">
        <v>1264</v>
      </c>
      <c r="F218" s="67" t="s">
        <v>1222</v>
      </c>
      <c r="G218" s="49" t="s">
        <v>1321</v>
      </c>
      <c r="H218" s="68">
        <v>36569841</v>
      </c>
      <c r="I218" s="42">
        <f t="shared" si="6"/>
        <v>36569841</v>
      </c>
      <c r="J218" s="40" t="s">
        <v>1129</v>
      </c>
      <c r="K218" s="40" t="s">
        <v>1130</v>
      </c>
      <c r="L218" s="69" t="s">
        <v>1322</v>
      </c>
    </row>
    <row r="219" spans="2:12" ht="24" customHeight="1">
      <c r="B219" s="74">
        <v>60121702</v>
      </c>
      <c r="C219" s="49" t="s">
        <v>1332</v>
      </c>
      <c r="D219" s="39">
        <v>42401</v>
      </c>
      <c r="E219" s="52" t="s">
        <v>1264</v>
      </c>
      <c r="F219" s="67" t="s">
        <v>1222</v>
      </c>
      <c r="G219" s="49" t="s">
        <v>1321</v>
      </c>
      <c r="H219" s="75">
        <v>10562</v>
      </c>
      <c r="I219" s="42">
        <f t="shared" si="6"/>
        <v>10562</v>
      </c>
      <c r="J219" s="40" t="s">
        <v>1129</v>
      </c>
      <c r="K219" s="40" t="s">
        <v>1130</v>
      </c>
      <c r="L219" s="69" t="s">
        <v>1322</v>
      </c>
    </row>
    <row r="220" spans="2:12" ht="24" customHeight="1">
      <c r="B220" s="74">
        <v>44121701</v>
      </c>
      <c r="C220" s="49" t="s">
        <v>1178</v>
      </c>
      <c r="D220" s="39">
        <v>42401</v>
      </c>
      <c r="E220" s="52" t="s">
        <v>1264</v>
      </c>
      <c r="F220" s="67" t="s">
        <v>1222</v>
      </c>
      <c r="G220" s="49" t="s">
        <v>1265</v>
      </c>
      <c r="H220" s="76">
        <v>198498</v>
      </c>
      <c r="I220" s="42">
        <f t="shared" si="6"/>
        <v>198498</v>
      </c>
      <c r="J220" s="40" t="s">
        <v>1129</v>
      </c>
      <c r="K220" s="40" t="s">
        <v>1130</v>
      </c>
      <c r="L220" s="69" t="s">
        <v>1322</v>
      </c>
    </row>
    <row r="221" spans="2:12" ht="24" customHeight="1">
      <c r="B221" s="74">
        <v>44121804</v>
      </c>
      <c r="C221" s="49" t="s">
        <v>1184</v>
      </c>
      <c r="D221" s="39">
        <v>42401</v>
      </c>
      <c r="E221" s="52" t="s">
        <v>1264</v>
      </c>
      <c r="F221" s="67" t="s">
        <v>1222</v>
      </c>
      <c r="G221" s="49" t="s">
        <v>1321</v>
      </c>
      <c r="H221" s="75">
        <v>97360</v>
      </c>
      <c r="I221" s="42">
        <f t="shared" si="6"/>
        <v>97360</v>
      </c>
      <c r="J221" s="40" t="s">
        <v>1129</v>
      </c>
      <c r="K221" s="40" t="s">
        <v>1130</v>
      </c>
      <c r="L221" s="69" t="s">
        <v>1322</v>
      </c>
    </row>
    <row r="222" spans="2:12" ht="24" customHeight="1">
      <c r="B222" s="74">
        <v>31151508</v>
      </c>
      <c r="C222" s="49" t="s">
        <v>1333</v>
      </c>
      <c r="D222" s="39">
        <v>42401</v>
      </c>
      <c r="E222" s="52" t="s">
        <v>1264</v>
      </c>
      <c r="F222" s="67" t="s">
        <v>1222</v>
      </c>
      <c r="G222" s="49" t="s">
        <v>1321</v>
      </c>
      <c r="H222" s="75">
        <v>11822</v>
      </c>
      <c r="I222" s="42">
        <f t="shared" si="6"/>
        <v>11822</v>
      </c>
      <c r="J222" s="40" t="s">
        <v>1129</v>
      </c>
      <c r="K222" s="40" t="s">
        <v>1130</v>
      </c>
      <c r="L222" s="69" t="s">
        <v>1322</v>
      </c>
    </row>
    <row r="223" spans="2:12" ht="24" customHeight="1">
      <c r="B223" s="74">
        <v>44111515</v>
      </c>
      <c r="C223" s="49" t="s">
        <v>1168</v>
      </c>
      <c r="D223" s="39">
        <v>42401</v>
      </c>
      <c r="E223" s="52" t="s">
        <v>1264</v>
      </c>
      <c r="F223" s="67" t="s">
        <v>1222</v>
      </c>
      <c r="G223" s="49" t="s">
        <v>1321</v>
      </c>
      <c r="H223" s="75">
        <v>59670</v>
      </c>
      <c r="I223" s="42">
        <f t="shared" si="6"/>
        <v>59670</v>
      </c>
      <c r="J223" s="40" t="s">
        <v>1129</v>
      </c>
      <c r="K223" s="40" t="s">
        <v>1130</v>
      </c>
      <c r="L223" s="69" t="s">
        <v>1322</v>
      </c>
    </row>
    <row r="224" spans="2:12" ht="24" customHeight="1">
      <c r="B224" s="74">
        <v>44122003</v>
      </c>
      <c r="C224" s="49" t="s">
        <v>1334</v>
      </c>
      <c r="D224" s="39">
        <v>42401</v>
      </c>
      <c r="E224" s="52" t="s">
        <v>1264</v>
      </c>
      <c r="F224" s="67" t="s">
        <v>1222</v>
      </c>
      <c r="G224" s="49" t="s">
        <v>1321</v>
      </c>
      <c r="H224" s="75">
        <v>411949</v>
      </c>
      <c r="I224" s="42">
        <f t="shared" si="6"/>
        <v>411949</v>
      </c>
      <c r="J224" s="40" t="s">
        <v>1129</v>
      </c>
      <c r="K224" s="40" t="s">
        <v>1130</v>
      </c>
      <c r="L224" s="69" t="s">
        <v>1322</v>
      </c>
    </row>
    <row r="225" spans="2:12" ht="24" customHeight="1">
      <c r="B225" s="74">
        <v>31162001</v>
      </c>
      <c r="C225" s="49" t="s">
        <v>1144</v>
      </c>
      <c r="D225" s="39">
        <v>42401</v>
      </c>
      <c r="E225" s="52" t="s">
        <v>1264</v>
      </c>
      <c r="F225" s="67" t="s">
        <v>1222</v>
      </c>
      <c r="G225" s="49" t="s">
        <v>1321</v>
      </c>
      <c r="H225" s="75">
        <v>10529</v>
      </c>
      <c r="I225" s="42">
        <f t="shared" si="6"/>
        <v>10529</v>
      </c>
      <c r="J225" s="40" t="s">
        <v>1129</v>
      </c>
      <c r="K225" s="40" t="s">
        <v>1130</v>
      </c>
      <c r="L225" s="69" t="s">
        <v>1322</v>
      </c>
    </row>
    <row r="226" spans="2:12" ht="24" customHeight="1">
      <c r="B226" s="74">
        <v>31201503</v>
      </c>
      <c r="C226" s="49" t="s">
        <v>1146</v>
      </c>
      <c r="D226" s="39">
        <v>42401</v>
      </c>
      <c r="E226" s="52" t="s">
        <v>1264</v>
      </c>
      <c r="F226" s="67" t="s">
        <v>1222</v>
      </c>
      <c r="G226" s="49" t="s">
        <v>1321</v>
      </c>
      <c r="H226" s="75">
        <v>58870</v>
      </c>
      <c r="I226" s="42">
        <f t="shared" si="6"/>
        <v>58870</v>
      </c>
      <c r="J226" s="40" t="s">
        <v>1129</v>
      </c>
      <c r="K226" s="40" t="s">
        <v>1130</v>
      </c>
      <c r="L226" s="69" t="s">
        <v>1322</v>
      </c>
    </row>
    <row r="227" spans="2:12" ht="24" customHeight="1">
      <c r="B227" s="74">
        <v>31201517</v>
      </c>
      <c r="C227" s="49" t="s">
        <v>1148</v>
      </c>
      <c r="D227" s="39">
        <v>42401</v>
      </c>
      <c r="E227" s="52" t="s">
        <v>1264</v>
      </c>
      <c r="F227" s="67" t="s">
        <v>1222</v>
      </c>
      <c r="G227" s="49" t="s">
        <v>1321</v>
      </c>
      <c r="H227" s="75">
        <v>81058</v>
      </c>
      <c r="I227" s="42">
        <f t="shared" si="6"/>
        <v>81058</v>
      </c>
      <c r="J227" s="40" t="s">
        <v>1129</v>
      </c>
      <c r="K227" s="40" t="s">
        <v>1130</v>
      </c>
      <c r="L227" s="69" t="s">
        <v>1322</v>
      </c>
    </row>
    <row r="228" spans="2:12" ht="24" customHeight="1">
      <c r="B228" s="74">
        <v>31201512</v>
      </c>
      <c r="C228" s="49" t="s">
        <v>1147</v>
      </c>
      <c r="D228" s="39">
        <v>42401</v>
      </c>
      <c r="E228" s="52" t="s">
        <v>1264</v>
      </c>
      <c r="F228" s="67" t="s">
        <v>1222</v>
      </c>
      <c r="G228" s="49" t="s">
        <v>1321</v>
      </c>
      <c r="H228" s="75">
        <v>36698</v>
      </c>
      <c r="I228" s="42">
        <f t="shared" si="6"/>
        <v>36698</v>
      </c>
      <c r="J228" s="40" t="s">
        <v>1129</v>
      </c>
      <c r="K228" s="40" t="s">
        <v>1130</v>
      </c>
      <c r="L228" s="69" t="s">
        <v>1322</v>
      </c>
    </row>
    <row r="229" spans="2:12" ht="24" customHeight="1">
      <c r="B229" s="74">
        <v>44122104</v>
      </c>
      <c r="C229" s="49" t="s">
        <v>1194</v>
      </c>
      <c r="D229" s="39">
        <v>42401</v>
      </c>
      <c r="E229" s="52" t="s">
        <v>1264</v>
      </c>
      <c r="F229" s="67" t="s">
        <v>1222</v>
      </c>
      <c r="G229" s="49" t="s">
        <v>1321</v>
      </c>
      <c r="H229" s="75">
        <v>55343</v>
      </c>
      <c r="I229" s="42">
        <f t="shared" si="6"/>
        <v>55343</v>
      </c>
      <c r="J229" s="40" t="s">
        <v>1129</v>
      </c>
      <c r="K229" s="40" t="s">
        <v>1130</v>
      </c>
      <c r="L229" s="69" t="s">
        <v>1322</v>
      </c>
    </row>
    <row r="230" spans="2:12" ht="24" customHeight="1">
      <c r="B230" s="74">
        <v>44121612</v>
      </c>
      <c r="C230" s="49" t="s">
        <v>1335</v>
      </c>
      <c r="D230" s="39">
        <v>42401</v>
      </c>
      <c r="E230" s="52" t="s">
        <v>1264</v>
      </c>
      <c r="F230" s="67" t="s">
        <v>1222</v>
      </c>
      <c r="G230" s="49" t="s">
        <v>1321</v>
      </c>
      <c r="H230" s="75">
        <v>12119</v>
      </c>
      <c r="I230" s="42">
        <f t="shared" si="6"/>
        <v>12119</v>
      </c>
      <c r="J230" s="40" t="s">
        <v>1129</v>
      </c>
      <c r="K230" s="40" t="s">
        <v>1130</v>
      </c>
      <c r="L230" s="69" t="s">
        <v>1322</v>
      </c>
    </row>
    <row r="231" spans="2:12" ht="24" customHeight="1">
      <c r="B231" s="74">
        <v>43201809</v>
      </c>
      <c r="C231" s="49" t="s">
        <v>1156</v>
      </c>
      <c r="D231" s="39">
        <v>42401</v>
      </c>
      <c r="E231" s="52" t="s">
        <v>1264</v>
      </c>
      <c r="F231" s="67" t="s">
        <v>1222</v>
      </c>
      <c r="G231" s="49" t="s">
        <v>1321</v>
      </c>
      <c r="H231" s="75">
        <v>166866</v>
      </c>
      <c r="I231" s="42">
        <f t="shared" si="6"/>
        <v>166866</v>
      </c>
      <c r="J231" s="40" t="s">
        <v>1129</v>
      </c>
      <c r="K231" s="40" t="s">
        <v>1130</v>
      </c>
      <c r="L231" s="69" t="s">
        <v>1322</v>
      </c>
    </row>
    <row r="232" spans="2:12" ht="24" customHeight="1">
      <c r="B232" s="74">
        <v>30191501</v>
      </c>
      <c r="C232" s="49" t="s">
        <v>1336</v>
      </c>
      <c r="D232" s="39">
        <v>42401</v>
      </c>
      <c r="E232" s="52" t="s">
        <v>1264</v>
      </c>
      <c r="F232" s="67" t="s">
        <v>1222</v>
      </c>
      <c r="G232" s="49" t="s">
        <v>1321</v>
      </c>
      <c r="H232" s="75">
        <v>213150</v>
      </c>
      <c r="I232" s="42">
        <f t="shared" si="6"/>
        <v>213150</v>
      </c>
      <c r="J232" s="40" t="s">
        <v>1129</v>
      </c>
      <c r="K232" s="40" t="s">
        <v>1130</v>
      </c>
      <c r="L232" s="69" t="s">
        <v>1322</v>
      </c>
    </row>
    <row r="233" spans="2:12" ht="24" customHeight="1">
      <c r="B233" s="74">
        <v>44121805</v>
      </c>
      <c r="C233" s="49" t="s">
        <v>1185</v>
      </c>
      <c r="D233" s="39">
        <v>42401</v>
      </c>
      <c r="E233" s="52" t="s">
        <v>1264</v>
      </c>
      <c r="F233" s="67" t="s">
        <v>1222</v>
      </c>
      <c r="G233" s="49" t="s">
        <v>1321</v>
      </c>
      <c r="H233" s="75">
        <v>45372</v>
      </c>
      <c r="I233" s="42">
        <f t="shared" si="6"/>
        <v>45372</v>
      </c>
      <c r="J233" s="40" t="s">
        <v>1129</v>
      </c>
      <c r="K233" s="40" t="s">
        <v>1130</v>
      </c>
      <c r="L233" s="69" t="s">
        <v>1322</v>
      </c>
    </row>
    <row r="234" spans="2:12" ht="24" customHeight="1">
      <c r="B234" s="74">
        <v>44121719</v>
      </c>
      <c r="C234" s="49" t="s">
        <v>1337</v>
      </c>
      <c r="D234" s="39">
        <v>42401</v>
      </c>
      <c r="E234" s="52" t="s">
        <v>1264</v>
      </c>
      <c r="F234" s="67" t="s">
        <v>1222</v>
      </c>
      <c r="G234" s="49" t="s">
        <v>1321</v>
      </c>
      <c r="H234" s="75">
        <v>28258</v>
      </c>
      <c r="I234" s="42">
        <f t="shared" si="6"/>
        <v>28258</v>
      </c>
      <c r="J234" s="40" t="s">
        <v>1129</v>
      </c>
      <c r="K234" s="40" t="s">
        <v>1130</v>
      </c>
      <c r="L234" s="69" t="s">
        <v>1322</v>
      </c>
    </row>
    <row r="235" spans="2:12" ht="24" customHeight="1">
      <c r="B235" s="74">
        <v>14111813</v>
      </c>
      <c r="C235" s="49" t="s">
        <v>1138</v>
      </c>
      <c r="D235" s="39">
        <v>42401</v>
      </c>
      <c r="E235" s="52" t="s">
        <v>1264</v>
      </c>
      <c r="F235" s="67" t="s">
        <v>1222</v>
      </c>
      <c r="G235" s="49" t="s">
        <v>1321</v>
      </c>
      <c r="H235" s="75">
        <v>105966</v>
      </c>
      <c r="I235" s="42">
        <f t="shared" si="6"/>
        <v>105966</v>
      </c>
      <c r="J235" s="40" t="s">
        <v>1129</v>
      </c>
      <c r="K235" s="40" t="s">
        <v>1130</v>
      </c>
      <c r="L235" s="69" t="s">
        <v>1322</v>
      </c>
    </row>
    <row r="236" spans="2:12" ht="24" customHeight="1">
      <c r="B236" s="74">
        <v>44121615</v>
      </c>
      <c r="C236" s="49" t="s">
        <v>1175</v>
      </c>
      <c r="D236" s="39">
        <v>42401</v>
      </c>
      <c r="E236" s="52" t="s">
        <v>1264</v>
      </c>
      <c r="F236" s="67" t="s">
        <v>1222</v>
      </c>
      <c r="G236" s="49" t="s">
        <v>1321</v>
      </c>
      <c r="H236" s="75">
        <v>92114</v>
      </c>
      <c r="I236" s="42">
        <f t="shared" si="6"/>
        <v>92114</v>
      </c>
      <c r="J236" s="40" t="s">
        <v>1129</v>
      </c>
      <c r="K236" s="40" t="s">
        <v>1130</v>
      </c>
      <c r="L236" s="69" t="s">
        <v>1322</v>
      </c>
    </row>
    <row r="237" spans="2:12" ht="24" customHeight="1">
      <c r="B237" s="74">
        <v>42132205</v>
      </c>
      <c r="C237" s="49" t="s">
        <v>1338</v>
      </c>
      <c r="D237" s="39">
        <v>42401</v>
      </c>
      <c r="E237" s="52" t="s">
        <v>1264</v>
      </c>
      <c r="F237" s="67" t="s">
        <v>1222</v>
      </c>
      <c r="G237" s="49" t="s">
        <v>1321</v>
      </c>
      <c r="H237" s="75">
        <v>47096</v>
      </c>
      <c r="I237" s="42">
        <f t="shared" si="6"/>
        <v>47096</v>
      </c>
      <c r="J237" s="40" t="s">
        <v>1129</v>
      </c>
      <c r="K237" s="40" t="s">
        <v>1130</v>
      </c>
      <c r="L237" s="69" t="s">
        <v>1322</v>
      </c>
    </row>
    <row r="238" spans="2:12" ht="24" customHeight="1">
      <c r="B238" s="74">
        <v>44121707</v>
      </c>
      <c r="C238" s="49" t="s">
        <v>1181</v>
      </c>
      <c r="D238" s="39">
        <v>42401</v>
      </c>
      <c r="E238" s="52" t="s">
        <v>1264</v>
      </c>
      <c r="F238" s="67" t="s">
        <v>1222</v>
      </c>
      <c r="G238" s="49" t="s">
        <v>1321</v>
      </c>
      <c r="H238" s="75">
        <v>7436</v>
      </c>
      <c r="I238" s="42">
        <f t="shared" si="6"/>
        <v>7436</v>
      </c>
      <c r="J238" s="40" t="s">
        <v>1129</v>
      </c>
      <c r="K238" s="40" t="s">
        <v>1130</v>
      </c>
      <c r="L238" s="69" t="s">
        <v>1322</v>
      </c>
    </row>
    <row r="239" spans="2:12" ht="24" customHeight="1">
      <c r="B239" s="74">
        <v>44121706</v>
      </c>
      <c r="C239" s="49" t="s">
        <v>1180</v>
      </c>
      <c r="D239" s="39">
        <v>42401</v>
      </c>
      <c r="E239" s="52" t="s">
        <v>1264</v>
      </c>
      <c r="F239" s="67" t="s">
        <v>1222</v>
      </c>
      <c r="G239" s="49" t="s">
        <v>1321</v>
      </c>
      <c r="H239" s="75">
        <v>30424</v>
      </c>
      <c r="I239" s="42">
        <f t="shared" si="6"/>
        <v>30424</v>
      </c>
      <c r="J239" s="40" t="s">
        <v>1129</v>
      </c>
      <c r="K239" s="40" t="s">
        <v>1130</v>
      </c>
      <c r="L239" s="69" t="s">
        <v>1322</v>
      </c>
    </row>
    <row r="240" spans="2:12" ht="24" customHeight="1">
      <c r="B240" s="74">
        <v>44121705</v>
      </c>
      <c r="C240" s="49" t="s">
        <v>1339</v>
      </c>
      <c r="D240" s="39">
        <v>42401</v>
      </c>
      <c r="E240" s="52" t="s">
        <v>1264</v>
      </c>
      <c r="F240" s="67" t="s">
        <v>1222</v>
      </c>
      <c r="G240" s="49" t="s">
        <v>1321</v>
      </c>
      <c r="H240" s="75">
        <v>19262</v>
      </c>
      <c r="I240" s="42">
        <f t="shared" si="6"/>
        <v>19262</v>
      </c>
      <c r="J240" s="40" t="s">
        <v>1129</v>
      </c>
      <c r="K240" s="40" t="s">
        <v>1130</v>
      </c>
      <c r="L240" s="69" t="s">
        <v>1322</v>
      </c>
    </row>
    <row r="241" spans="2:12" ht="24" customHeight="1">
      <c r="B241" s="74">
        <v>14111807</v>
      </c>
      <c r="C241" s="49" t="s">
        <v>1340</v>
      </c>
      <c r="D241" s="39">
        <v>42401</v>
      </c>
      <c r="E241" s="52" t="s">
        <v>1264</v>
      </c>
      <c r="F241" s="67" t="s">
        <v>1222</v>
      </c>
      <c r="G241" s="49" t="s">
        <v>1321</v>
      </c>
      <c r="H241" s="75">
        <v>31083</v>
      </c>
      <c r="I241" s="42">
        <f t="shared" si="6"/>
        <v>31083</v>
      </c>
      <c r="J241" s="40" t="s">
        <v>1129</v>
      </c>
      <c r="K241" s="40" t="s">
        <v>1130</v>
      </c>
      <c r="L241" s="69" t="s">
        <v>1322</v>
      </c>
    </row>
    <row r="242" spans="2:12" ht="24" customHeight="1">
      <c r="B242" s="74">
        <v>44121708</v>
      </c>
      <c r="C242" s="49" t="s">
        <v>1341</v>
      </c>
      <c r="D242" s="39">
        <v>42401</v>
      </c>
      <c r="E242" s="52" t="s">
        <v>1264</v>
      </c>
      <c r="F242" s="67" t="s">
        <v>1222</v>
      </c>
      <c r="G242" s="49" t="s">
        <v>1321</v>
      </c>
      <c r="H242" s="75">
        <v>20805</v>
      </c>
      <c r="I242" s="42">
        <f t="shared" si="6"/>
        <v>20805</v>
      </c>
      <c r="J242" s="40" t="s">
        <v>1129</v>
      </c>
      <c r="K242" s="40" t="s">
        <v>1130</v>
      </c>
      <c r="L242" s="69" t="s">
        <v>1322</v>
      </c>
    </row>
    <row r="243" spans="2:12" ht="24" customHeight="1">
      <c r="B243" s="74">
        <v>60121503</v>
      </c>
      <c r="C243" s="49" t="s">
        <v>1342</v>
      </c>
      <c r="D243" s="39">
        <v>42401</v>
      </c>
      <c r="E243" s="52" t="s">
        <v>1264</v>
      </c>
      <c r="F243" s="67" t="s">
        <v>1222</v>
      </c>
      <c r="G243" s="49" t="s">
        <v>1321</v>
      </c>
      <c r="H243" s="75">
        <v>25875</v>
      </c>
      <c r="I243" s="42">
        <f t="shared" si="6"/>
        <v>25875</v>
      </c>
      <c r="J243" s="40" t="s">
        <v>1129</v>
      </c>
      <c r="K243" s="40" t="s">
        <v>1130</v>
      </c>
      <c r="L243" s="69" t="s">
        <v>1322</v>
      </c>
    </row>
    <row r="244" spans="2:12" ht="24" customHeight="1">
      <c r="B244" s="74">
        <v>46111502</v>
      </c>
      <c r="C244" s="49" t="s">
        <v>1343</v>
      </c>
      <c r="D244" s="39">
        <v>42401</v>
      </c>
      <c r="E244" s="52" t="s">
        <v>1264</v>
      </c>
      <c r="F244" s="67" t="s">
        <v>1222</v>
      </c>
      <c r="G244" s="49" t="s">
        <v>1321</v>
      </c>
      <c r="H244" s="75">
        <v>15941.996</v>
      </c>
      <c r="I244" s="42">
        <f t="shared" si="6"/>
        <v>15941.996</v>
      </c>
      <c r="J244" s="40" t="s">
        <v>1129</v>
      </c>
      <c r="K244" s="40" t="s">
        <v>1130</v>
      </c>
      <c r="L244" s="69" t="s">
        <v>1322</v>
      </c>
    </row>
    <row r="245" spans="2:12" ht="24" customHeight="1">
      <c r="B245" s="74">
        <v>14111526</v>
      </c>
      <c r="C245" s="49" t="s">
        <v>1344</v>
      </c>
      <c r="D245" s="39">
        <v>42401</v>
      </c>
      <c r="E245" s="52" t="s">
        <v>1264</v>
      </c>
      <c r="F245" s="67" t="s">
        <v>1222</v>
      </c>
      <c r="G245" s="49" t="s">
        <v>1321</v>
      </c>
      <c r="H245" s="75">
        <v>359324</v>
      </c>
      <c r="I245" s="42">
        <f t="shared" si="6"/>
        <v>359324</v>
      </c>
      <c r="J245" s="40" t="s">
        <v>1129</v>
      </c>
      <c r="K245" s="40" t="s">
        <v>1130</v>
      </c>
      <c r="L245" s="69" t="s">
        <v>1322</v>
      </c>
    </row>
    <row r="246" spans="2:12" ht="24" customHeight="1">
      <c r="B246" s="74">
        <v>14111507</v>
      </c>
      <c r="C246" s="49" t="s">
        <v>1345</v>
      </c>
      <c r="D246" s="39">
        <v>42401</v>
      </c>
      <c r="E246" s="52" t="s">
        <v>1264</v>
      </c>
      <c r="F246" s="67" t="s">
        <v>1222</v>
      </c>
      <c r="G246" s="49" t="s">
        <v>1321</v>
      </c>
      <c r="H246" s="75">
        <v>700559</v>
      </c>
      <c r="I246" s="42">
        <f t="shared" si="6"/>
        <v>700559</v>
      </c>
      <c r="J246" s="40" t="s">
        <v>1129</v>
      </c>
      <c r="K246" s="40" t="s">
        <v>1130</v>
      </c>
      <c r="L246" s="69" t="s">
        <v>1322</v>
      </c>
    </row>
    <row r="247" spans="2:12" ht="24" customHeight="1">
      <c r="B247" s="74">
        <v>14111508</v>
      </c>
      <c r="C247" s="49" t="s">
        <v>1132</v>
      </c>
      <c r="D247" s="39">
        <v>42401</v>
      </c>
      <c r="E247" s="52" t="s">
        <v>1264</v>
      </c>
      <c r="F247" s="67" t="s">
        <v>1222</v>
      </c>
      <c r="G247" s="49" t="s">
        <v>1321</v>
      </c>
      <c r="H247" s="75">
        <v>198631</v>
      </c>
      <c r="I247" s="42">
        <f t="shared" si="6"/>
        <v>198631</v>
      </c>
      <c r="J247" s="40" t="s">
        <v>1129</v>
      </c>
      <c r="K247" s="40" t="s">
        <v>1130</v>
      </c>
      <c r="L247" s="69" t="s">
        <v>1322</v>
      </c>
    </row>
    <row r="248" spans="2:12" ht="24" customHeight="1">
      <c r="B248" s="74">
        <v>14111519</v>
      </c>
      <c r="C248" s="49" t="s">
        <v>1346</v>
      </c>
      <c r="D248" s="39">
        <v>42401</v>
      </c>
      <c r="E248" s="52" t="s">
        <v>1264</v>
      </c>
      <c r="F248" s="67" t="s">
        <v>1222</v>
      </c>
      <c r="G248" s="49" t="s">
        <v>1321</v>
      </c>
      <c r="H248" s="75">
        <v>9683</v>
      </c>
      <c r="I248" s="42">
        <f t="shared" si="6"/>
        <v>9683</v>
      </c>
      <c r="J248" s="40" t="s">
        <v>1129</v>
      </c>
      <c r="K248" s="40" t="s">
        <v>1130</v>
      </c>
      <c r="L248" s="69" t="s">
        <v>1322</v>
      </c>
    </row>
    <row r="249" spans="2:12" ht="24" customHeight="1">
      <c r="B249" s="74">
        <v>31201610</v>
      </c>
      <c r="C249" s="49" t="s">
        <v>1347</v>
      </c>
      <c r="D249" s="39">
        <v>42401</v>
      </c>
      <c r="E249" s="52" t="s">
        <v>1264</v>
      </c>
      <c r="F249" s="67" t="s">
        <v>1222</v>
      </c>
      <c r="G249" s="49" t="s">
        <v>1321</v>
      </c>
      <c r="H249" s="75">
        <v>172256</v>
      </c>
      <c r="I249" s="42">
        <f t="shared" si="6"/>
        <v>172256</v>
      </c>
      <c r="J249" s="40" t="s">
        <v>1129</v>
      </c>
      <c r="K249" s="40" t="s">
        <v>1130</v>
      </c>
      <c r="L249" s="69" t="s">
        <v>1322</v>
      </c>
    </row>
    <row r="250" spans="2:12" ht="24" customHeight="1">
      <c r="B250" s="74">
        <v>41111604</v>
      </c>
      <c r="C250" s="49" t="s">
        <v>1151</v>
      </c>
      <c r="D250" s="39">
        <v>42401</v>
      </c>
      <c r="E250" s="52" t="s">
        <v>1264</v>
      </c>
      <c r="F250" s="67" t="s">
        <v>1222</v>
      </c>
      <c r="G250" s="49" t="s">
        <v>1321</v>
      </c>
      <c r="H250" s="75">
        <v>8241</v>
      </c>
      <c r="I250" s="42">
        <f t="shared" si="6"/>
        <v>8241</v>
      </c>
      <c r="J250" s="40" t="s">
        <v>1129</v>
      </c>
      <c r="K250" s="40" t="s">
        <v>1130</v>
      </c>
      <c r="L250" s="69" t="s">
        <v>1322</v>
      </c>
    </row>
    <row r="251" spans="2:12" ht="24" customHeight="1">
      <c r="B251" s="74">
        <v>44121613</v>
      </c>
      <c r="C251" s="49" t="s">
        <v>1174</v>
      </c>
      <c r="D251" s="39">
        <v>42401</v>
      </c>
      <c r="E251" s="52" t="s">
        <v>1264</v>
      </c>
      <c r="F251" s="67" t="s">
        <v>1222</v>
      </c>
      <c r="G251" s="49" t="s">
        <v>1321</v>
      </c>
      <c r="H251" s="75">
        <v>121272</v>
      </c>
      <c r="I251" s="42">
        <f t="shared" si="6"/>
        <v>121272</v>
      </c>
      <c r="J251" s="40" t="s">
        <v>1129</v>
      </c>
      <c r="K251" s="40" t="s">
        <v>1130</v>
      </c>
      <c r="L251" s="69" t="s">
        <v>1322</v>
      </c>
    </row>
    <row r="252" spans="2:12" ht="24" customHeight="1">
      <c r="B252" s="74">
        <v>44121716</v>
      </c>
      <c r="C252" s="49" t="s">
        <v>1183</v>
      </c>
      <c r="D252" s="39">
        <v>42401</v>
      </c>
      <c r="E252" s="52" t="s">
        <v>1264</v>
      </c>
      <c r="F252" s="67" t="s">
        <v>1222</v>
      </c>
      <c r="G252" s="49" t="s">
        <v>1321</v>
      </c>
      <c r="H252" s="75">
        <v>31789</v>
      </c>
      <c r="I252" s="42">
        <f t="shared" si="6"/>
        <v>31789</v>
      </c>
      <c r="J252" s="40" t="s">
        <v>1129</v>
      </c>
      <c r="K252" s="40" t="s">
        <v>1130</v>
      </c>
      <c r="L252" s="69" t="s">
        <v>1322</v>
      </c>
    </row>
    <row r="253" spans="2:12" ht="24" customHeight="1">
      <c r="B253" s="74">
        <v>44121503</v>
      </c>
      <c r="C253" s="49" t="s">
        <v>1348</v>
      </c>
      <c r="D253" s="39">
        <v>42401</v>
      </c>
      <c r="E253" s="52" t="s">
        <v>1264</v>
      </c>
      <c r="F253" s="67" t="s">
        <v>1222</v>
      </c>
      <c r="G253" s="49" t="s">
        <v>1321</v>
      </c>
      <c r="H253" s="75">
        <v>59758</v>
      </c>
      <c r="I253" s="42">
        <f t="shared" si="6"/>
        <v>59758</v>
      </c>
      <c r="J253" s="40" t="s">
        <v>1129</v>
      </c>
      <c r="K253" s="40" t="s">
        <v>1130</v>
      </c>
      <c r="L253" s="69" t="s">
        <v>1322</v>
      </c>
    </row>
    <row r="254" spans="2:12" ht="24" customHeight="1">
      <c r="B254" s="74">
        <v>44121618</v>
      </c>
      <c r="C254" s="49" t="s">
        <v>1176</v>
      </c>
      <c r="D254" s="39">
        <v>42401</v>
      </c>
      <c r="E254" s="52" t="s">
        <v>1264</v>
      </c>
      <c r="F254" s="67" t="s">
        <v>1222</v>
      </c>
      <c r="G254" s="49" t="s">
        <v>1321</v>
      </c>
      <c r="H254" s="75">
        <v>32967</v>
      </c>
      <c r="I254" s="42">
        <f t="shared" si="6"/>
        <v>32967</v>
      </c>
      <c r="J254" s="40" t="s">
        <v>1129</v>
      </c>
      <c r="K254" s="40" t="s">
        <v>1130</v>
      </c>
      <c r="L254" s="69" t="s">
        <v>1322</v>
      </c>
    </row>
    <row r="255" spans="2:12" ht="24" customHeight="1">
      <c r="B255" s="74">
        <v>46151703</v>
      </c>
      <c r="C255" s="49" t="s">
        <v>1199</v>
      </c>
      <c r="D255" s="39">
        <v>42401</v>
      </c>
      <c r="E255" s="52" t="s">
        <v>1264</v>
      </c>
      <c r="F255" s="67" t="s">
        <v>1222</v>
      </c>
      <c r="G255" s="49" t="s">
        <v>1321</v>
      </c>
      <c r="H255" s="75">
        <v>13631</v>
      </c>
      <c r="I255" s="42">
        <f t="shared" si="6"/>
        <v>13631</v>
      </c>
      <c r="J255" s="40" t="s">
        <v>1129</v>
      </c>
      <c r="K255" s="40" t="s">
        <v>1130</v>
      </c>
      <c r="L255" s="69" t="s">
        <v>1322</v>
      </c>
    </row>
    <row r="256" spans="2:12" ht="24" customHeight="1">
      <c r="B256" s="74">
        <v>44103103</v>
      </c>
      <c r="C256" s="49" t="s">
        <v>1349</v>
      </c>
      <c r="D256" s="39">
        <v>42401</v>
      </c>
      <c r="E256" s="52" t="s">
        <v>1264</v>
      </c>
      <c r="F256" s="67" t="s">
        <v>1222</v>
      </c>
      <c r="G256" s="49" t="s">
        <v>1321</v>
      </c>
      <c r="H256" s="75">
        <v>8287627</v>
      </c>
      <c r="I256" s="42">
        <f t="shared" si="6"/>
        <v>8287627</v>
      </c>
      <c r="J256" s="40" t="s">
        <v>1129</v>
      </c>
      <c r="K256" s="40" t="s">
        <v>1130</v>
      </c>
      <c r="L256" s="69" t="s">
        <v>1322</v>
      </c>
    </row>
    <row r="257" spans="2:12" ht="24" customHeight="1">
      <c r="B257" s="74">
        <v>44101707</v>
      </c>
      <c r="C257" s="49" t="s">
        <v>1350</v>
      </c>
      <c r="D257" s="39">
        <v>42401</v>
      </c>
      <c r="E257" s="52" t="s">
        <v>1264</v>
      </c>
      <c r="F257" s="67" t="s">
        <v>1222</v>
      </c>
      <c r="G257" s="49" t="s">
        <v>1321</v>
      </c>
      <c r="H257" s="75">
        <v>136714</v>
      </c>
      <c r="I257" s="42">
        <f t="shared" si="6"/>
        <v>136714</v>
      </c>
      <c r="J257" s="40" t="s">
        <v>1129</v>
      </c>
      <c r="K257" s="40" t="s">
        <v>1130</v>
      </c>
      <c r="L257" s="69" t="s">
        <v>1322</v>
      </c>
    </row>
    <row r="258" spans="2:12" ht="24" customHeight="1">
      <c r="B258" s="77">
        <v>44102805</v>
      </c>
      <c r="C258" s="78" t="s">
        <v>1351</v>
      </c>
      <c r="D258" s="39">
        <v>42401</v>
      </c>
      <c r="E258" s="52" t="s">
        <v>1264</v>
      </c>
      <c r="F258" s="67" t="s">
        <v>1222</v>
      </c>
      <c r="G258" s="78" t="s">
        <v>1321</v>
      </c>
      <c r="H258" s="79">
        <v>48871</v>
      </c>
      <c r="I258" s="42">
        <f t="shared" si="6"/>
        <v>48871</v>
      </c>
      <c r="J258" s="40" t="s">
        <v>1129</v>
      </c>
      <c r="K258" s="40" t="s">
        <v>1130</v>
      </c>
      <c r="L258" s="80" t="s">
        <v>1322</v>
      </c>
    </row>
    <row r="259" spans="2:12" ht="24" customHeight="1">
      <c r="B259" s="65">
        <v>80111614</v>
      </c>
      <c r="C259" s="81" t="s">
        <v>1352</v>
      </c>
      <c r="D259" s="39">
        <v>42401</v>
      </c>
      <c r="E259" s="67" t="s">
        <v>1171</v>
      </c>
      <c r="F259" s="67" t="s">
        <v>1222</v>
      </c>
      <c r="G259" s="82" t="s">
        <v>1353</v>
      </c>
      <c r="H259" s="83">
        <v>87360000</v>
      </c>
      <c r="I259" s="42">
        <f t="shared" si="6"/>
        <v>87360000</v>
      </c>
      <c r="J259" s="40" t="s">
        <v>1129</v>
      </c>
      <c r="K259" s="40" t="s">
        <v>1130</v>
      </c>
      <c r="L259" s="351" t="s">
        <v>1354</v>
      </c>
    </row>
    <row r="260" spans="2:12" ht="24" customHeight="1">
      <c r="B260" s="84">
        <v>80111614</v>
      </c>
      <c r="C260" s="81" t="s">
        <v>1352</v>
      </c>
      <c r="D260" s="39">
        <v>42401</v>
      </c>
      <c r="E260" s="85" t="s">
        <v>1171</v>
      </c>
      <c r="F260" s="85" t="s">
        <v>1222</v>
      </c>
      <c r="G260" s="86" t="s">
        <v>1353</v>
      </c>
      <c r="H260" s="87">
        <v>87360000</v>
      </c>
      <c r="I260" s="42">
        <f t="shared" si="6"/>
        <v>87360000</v>
      </c>
      <c r="J260" s="40" t="s">
        <v>1129</v>
      </c>
      <c r="K260" s="40" t="s">
        <v>1130</v>
      </c>
      <c r="L260" s="352" t="s">
        <v>1354</v>
      </c>
    </row>
    <row r="261" spans="2:12" ht="24" customHeight="1">
      <c r="B261" s="88">
        <v>80111614</v>
      </c>
      <c r="C261" s="81" t="s">
        <v>1352</v>
      </c>
      <c r="D261" s="39">
        <v>42401</v>
      </c>
      <c r="E261" s="67" t="s">
        <v>1171</v>
      </c>
      <c r="F261" s="67" t="s">
        <v>1222</v>
      </c>
      <c r="G261" s="82" t="s">
        <v>1353</v>
      </c>
      <c r="H261" s="83">
        <v>87360000</v>
      </c>
      <c r="I261" s="42">
        <f t="shared" si="6"/>
        <v>87360000</v>
      </c>
      <c r="J261" s="40" t="s">
        <v>1129</v>
      </c>
      <c r="K261" s="40" t="s">
        <v>1130</v>
      </c>
      <c r="L261" s="351" t="s">
        <v>1354</v>
      </c>
    </row>
    <row r="262" spans="2:12" ht="24" customHeight="1">
      <c r="B262" s="88">
        <v>80111614</v>
      </c>
      <c r="C262" s="81" t="s">
        <v>1352</v>
      </c>
      <c r="D262" s="39">
        <v>42401</v>
      </c>
      <c r="E262" s="67" t="s">
        <v>1171</v>
      </c>
      <c r="F262" s="67" t="s">
        <v>1222</v>
      </c>
      <c r="G262" s="82" t="s">
        <v>1353</v>
      </c>
      <c r="H262" s="83">
        <v>87360000</v>
      </c>
      <c r="I262" s="42">
        <f t="shared" si="6"/>
        <v>87360000</v>
      </c>
      <c r="J262" s="40" t="s">
        <v>1129</v>
      </c>
      <c r="K262" s="40" t="s">
        <v>1130</v>
      </c>
      <c r="L262" s="351" t="s">
        <v>1354</v>
      </c>
    </row>
    <row r="263" spans="2:12" ht="24" customHeight="1">
      <c r="B263" s="88">
        <v>80111614</v>
      </c>
      <c r="C263" s="81" t="s">
        <v>1352</v>
      </c>
      <c r="D263" s="39">
        <v>42401</v>
      </c>
      <c r="E263" s="67" t="s">
        <v>1171</v>
      </c>
      <c r="F263" s="67" t="s">
        <v>1222</v>
      </c>
      <c r="G263" s="82" t="s">
        <v>1353</v>
      </c>
      <c r="H263" s="83">
        <v>87360000</v>
      </c>
      <c r="I263" s="42">
        <f t="shared" si="6"/>
        <v>87360000</v>
      </c>
      <c r="J263" s="40" t="s">
        <v>1129</v>
      </c>
      <c r="K263" s="40" t="s">
        <v>1130</v>
      </c>
      <c r="L263" s="351" t="s">
        <v>1354</v>
      </c>
    </row>
    <row r="264" spans="2:12" ht="24" customHeight="1">
      <c r="B264" s="88">
        <v>70122007</v>
      </c>
      <c r="C264" s="81" t="s">
        <v>1355</v>
      </c>
      <c r="D264" s="39">
        <v>42401</v>
      </c>
      <c r="E264" s="67" t="s">
        <v>1171</v>
      </c>
      <c r="F264" s="67" t="s">
        <v>1222</v>
      </c>
      <c r="G264" s="82" t="s">
        <v>1353</v>
      </c>
      <c r="H264" s="83">
        <v>89440000</v>
      </c>
      <c r="I264" s="42">
        <f t="shared" si="6"/>
        <v>89440000</v>
      </c>
      <c r="J264" s="40" t="s">
        <v>1129</v>
      </c>
      <c r="K264" s="40" t="s">
        <v>1130</v>
      </c>
      <c r="L264" s="351" t="s">
        <v>1354</v>
      </c>
    </row>
    <row r="265" spans="2:12" ht="24" customHeight="1">
      <c r="B265" s="88">
        <v>70171708</v>
      </c>
      <c r="C265" s="81" t="s">
        <v>1356</v>
      </c>
      <c r="D265" s="39">
        <v>42401</v>
      </c>
      <c r="E265" s="67" t="s">
        <v>1171</v>
      </c>
      <c r="F265" s="67" t="s">
        <v>1222</v>
      </c>
      <c r="G265" s="82" t="s">
        <v>1353</v>
      </c>
      <c r="H265" s="83">
        <v>89440000</v>
      </c>
      <c r="I265" s="42">
        <f t="shared" si="6"/>
        <v>89440000</v>
      </c>
      <c r="J265" s="40" t="s">
        <v>1129</v>
      </c>
      <c r="K265" s="40" t="s">
        <v>1130</v>
      </c>
      <c r="L265" s="351" t="s">
        <v>1354</v>
      </c>
    </row>
    <row r="266" spans="2:12" ht="24" customHeight="1">
      <c r="B266" s="88">
        <v>80111602</v>
      </c>
      <c r="C266" s="81" t="s">
        <v>1357</v>
      </c>
      <c r="D266" s="39">
        <v>42401</v>
      </c>
      <c r="E266" s="67" t="s">
        <v>1171</v>
      </c>
      <c r="F266" s="67" t="s">
        <v>1222</v>
      </c>
      <c r="G266" s="82" t="s">
        <v>1353</v>
      </c>
      <c r="H266" s="83">
        <v>43680000</v>
      </c>
      <c r="I266" s="42">
        <f t="shared" si="6"/>
        <v>43680000</v>
      </c>
      <c r="J266" s="40" t="s">
        <v>1129</v>
      </c>
      <c r="K266" s="40" t="s">
        <v>1130</v>
      </c>
      <c r="L266" s="351" t="s">
        <v>1354</v>
      </c>
    </row>
    <row r="267" spans="2:12" ht="24" customHeight="1">
      <c r="B267" s="88">
        <v>80111602</v>
      </c>
      <c r="C267" s="81" t="s">
        <v>1357</v>
      </c>
      <c r="D267" s="39">
        <v>42401</v>
      </c>
      <c r="E267" s="67" t="s">
        <v>1171</v>
      </c>
      <c r="F267" s="67" t="s">
        <v>1222</v>
      </c>
      <c r="G267" s="82" t="s">
        <v>1353</v>
      </c>
      <c r="H267" s="83">
        <v>43680000</v>
      </c>
      <c r="I267" s="42">
        <f t="shared" si="6"/>
        <v>43680000</v>
      </c>
      <c r="J267" s="40" t="s">
        <v>1129</v>
      </c>
      <c r="K267" s="40" t="s">
        <v>1130</v>
      </c>
      <c r="L267" s="351" t="s">
        <v>1354</v>
      </c>
    </row>
    <row r="268" spans="2:12" ht="24" customHeight="1">
      <c r="B268" s="88">
        <v>80151600</v>
      </c>
      <c r="C268" s="81" t="s">
        <v>1358</v>
      </c>
      <c r="D268" s="39">
        <v>42401</v>
      </c>
      <c r="E268" s="67" t="s">
        <v>1171</v>
      </c>
      <c r="F268" s="67" t="s">
        <v>1222</v>
      </c>
      <c r="G268" s="82" t="s">
        <v>1353</v>
      </c>
      <c r="H268" s="83">
        <v>43680000</v>
      </c>
      <c r="I268" s="42">
        <f t="shared" si="6"/>
        <v>43680000</v>
      </c>
      <c r="J268" s="40" t="s">
        <v>1129</v>
      </c>
      <c r="K268" s="40" t="s">
        <v>1130</v>
      </c>
      <c r="L268" s="351" t="s">
        <v>1354</v>
      </c>
    </row>
    <row r="269" spans="2:12" ht="24" customHeight="1">
      <c r="B269" s="88">
        <v>80111602</v>
      </c>
      <c r="C269" s="81" t="s">
        <v>1357</v>
      </c>
      <c r="D269" s="39">
        <v>42401</v>
      </c>
      <c r="E269" s="67" t="s">
        <v>1171</v>
      </c>
      <c r="F269" s="67" t="s">
        <v>1222</v>
      </c>
      <c r="G269" s="82" t="s">
        <v>1353</v>
      </c>
      <c r="H269" s="83">
        <v>66560000</v>
      </c>
      <c r="I269" s="42">
        <f t="shared" si="6"/>
        <v>66560000</v>
      </c>
      <c r="J269" s="40" t="s">
        <v>1129</v>
      </c>
      <c r="K269" s="40" t="s">
        <v>1130</v>
      </c>
      <c r="L269" s="351" t="s">
        <v>1354</v>
      </c>
    </row>
    <row r="270" spans="2:12" ht="24" customHeight="1">
      <c r="B270" s="88">
        <v>93141903</v>
      </c>
      <c r="C270" s="81" t="s">
        <v>1359</v>
      </c>
      <c r="D270" s="39">
        <v>42401</v>
      </c>
      <c r="E270" s="67" t="s">
        <v>1171</v>
      </c>
      <c r="F270" s="67" t="s">
        <v>1222</v>
      </c>
      <c r="G270" s="82" t="s">
        <v>1353</v>
      </c>
      <c r="H270" s="83">
        <v>66560000</v>
      </c>
      <c r="I270" s="42">
        <f t="shared" si="6"/>
        <v>66560000</v>
      </c>
      <c r="J270" s="40" t="s">
        <v>1129</v>
      </c>
      <c r="K270" s="40" t="s">
        <v>1130</v>
      </c>
      <c r="L270" s="351" t="s">
        <v>1354</v>
      </c>
    </row>
    <row r="271" spans="2:12" ht="24" customHeight="1">
      <c r="B271" s="88">
        <v>70122007</v>
      </c>
      <c r="C271" s="81" t="s">
        <v>1355</v>
      </c>
      <c r="D271" s="39">
        <v>42401</v>
      </c>
      <c r="E271" s="67" t="s">
        <v>1171</v>
      </c>
      <c r="F271" s="67" t="s">
        <v>1222</v>
      </c>
      <c r="G271" s="82" t="s">
        <v>1353</v>
      </c>
      <c r="H271" s="83">
        <v>66560000</v>
      </c>
      <c r="I271" s="42">
        <f t="shared" si="6"/>
        <v>66560000</v>
      </c>
      <c r="J271" s="40" t="s">
        <v>1129</v>
      </c>
      <c r="K271" s="40" t="s">
        <v>1130</v>
      </c>
      <c r="L271" s="351" t="s">
        <v>1354</v>
      </c>
    </row>
    <row r="272" spans="2:12" ht="24" customHeight="1">
      <c r="B272" s="88">
        <v>70122007</v>
      </c>
      <c r="C272" s="81" t="s">
        <v>1355</v>
      </c>
      <c r="D272" s="39">
        <v>42401</v>
      </c>
      <c r="E272" s="67" t="s">
        <v>1171</v>
      </c>
      <c r="F272" s="67" t="s">
        <v>1222</v>
      </c>
      <c r="G272" s="82" t="s">
        <v>1353</v>
      </c>
      <c r="H272" s="83">
        <v>66560000</v>
      </c>
      <c r="I272" s="42">
        <f t="shared" si="6"/>
        <v>66560000</v>
      </c>
      <c r="J272" s="40" t="s">
        <v>1129</v>
      </c>
      <c r="K272" s="40" t="s">
        <v>1130</v>
      </c>
      <c r="L272" s="351" t="s">
        <v>1354</v>
      </c>
    </row>
    <row r="273" spans="2:12" ht="24" customHeight="1">
      <c r="B273" s="88">
        <v>70122007</v>
      </c>
      <c r="C273" s="81" t="s">
        <v>1355</v>
      </c>
      <c r="D273" s="39">
        <v>42401</v>
      </c>
      <c r="E273" s="67" t="s">
        <v>1171</v>
      </c>
      <c r="F273" s="67" t="s">
        <v>1222</v>
      </c>
      <c r="G273" s="82" t="s">
        <v>1353</v>
      </c>
      <c r="H273" s="83">
        <v>66560000</v>
      </c>
      <c r="I273" s="42">
        <f t="shared" si="6"/>
        <v>66560000</v>
      </c>
      <c r="J273" s="40" t="s">
        <v>1129</v>
      </c>
      <c r="K273" s="40" t="s">
        <v>1130</v>
      </c>
      <c r="L273" s="351" t="s">
        <v>1354</v>
      </c>
    </row>
    <row r="274" spans="2:12" ht="24" customHeight="1">
      <c r="B274" s="88">
        <v>80111614</v>
      </c>
      <c r="C274" s="81" t="s">
        <v>1352</v>
      </c>
      <c r="D274" s="39">
        <v>42401</v>
      </c>
      <c r="E274" s="67" t="s">
        <v>1171</v>
      </c>
      <c r="F274" s="67" t="s">
        <v>1222</v>
      </c>
      <c r="G274" s="82" t="s">
        <v>1353</v>
      </c>
      <c r="H274" s="83">
        <v>89440000</v>
      </c>
      <c r="I274" s="42">
        <f t="shared" si="6"/>
        <v>89440000</v>
      </c>
      <c r="J274" s="40" t="s">
        <v>1129</v>
      </c>
      <c r="K274" s="40" t="s">
        <v>1130</v>
      </c>
      <c r="L274" s="351" t="s">
        <v>1354</v>
      </c>
    </row>
    <row r="275" spans="2:12" ht="24" customHeight="1">
      <c r="B275" s="88">
        <v>80111607</v>
      </c>
      <c r="C275" s="81" t="s">
        <v>1360</v>
      </c>
      <c r="D275" s="39">
        <v>42401</v>
      </c>
      <c r="E275" s="67" t="s">
        <v>1171</v>
      </c>
      <c r="F275" s="67" t="s">
        <v>1222</v>
      </c>
      <c r="G275" s="82" t="s">
        <v>1353</v>
      </c>
      <c r="H275" s="83">
        <v>66560000</v>
      </c>
      <c r="I275" s="42">
        <f t="shared" si="6"/>
        <v>66560000</v>
      </c>
      <c r="J275" s="40" t="s">
        <v>1129</v>
      </c>
      <c r="K275" s="40" t="s">
        <v>1130</v>
      </c>
      <c r="L275" s="351" t="s">
        <v>1354</v>
      </c>
    </row>
    <row r="276" spans="2:12" ht="24" customHeight="1">
      <c r="B276" s="88">
        <v>80161500</v>
      </c>
      <c r="C276" s="81" t="s">
        <v>1361</v>
      </c>
      <c r="D276" s="39">
        <v>42401</v>
      </c>
      <c r="E276" s="67" t="s">
        <v>1171</v>
      </c>
      <c r="F276" s="67" t="s">
        <v>1222</v>
      </c>
      <c r="G276" s="82" t="s">
        <v>1353</v>
      </c>
      <c r="H276" s="83">
        <v>12480000</v>
      </c>
      <c r="I276" s="42">
        <f aca="true" t="shared" si="7" ref="I276:I339">H276</f>
        <v>12480000</v>
      </c>
      <c r="J276" s="40" t="s">
        <v>1129</v>
      </c>
      <c r="K276" s="40" t="s">
        <v>1130</v>
      </c>
      <c r="L276" s="351" t="s">
        <v>1354</v>
      </c>
    </row>
    <row r="277" spans="2:12" ht="24" customHeight="1">
      <c r="B277" s="88">
        <v>80111604</v>
      </c>
      <c r="C277" s="81" t="s">
        <v>1362</v>
      </c>
      <c r="D277" s="39">
        <v>42401</v>
      </c>
      <c r="E277" s="67" t="s">
        <v>1171</v>
      </c>
      <c r="F277" s="67" t="s">
        <v>1363</v>
      </c>
      <c r="G277" s="82" t="s">
        <v>1353</v>
      </c>
      <c r="H277" s="83">
        <v>2200000000</v>
      </c>
      <c r="I277" s="42">
        <f t="shared" si="7"/>
        <v>2200000000</v>
      </c>
      <c r="J277" s="40" t="s">
        <v>1129</v>
      </c>
      <c r="K277" s="40" t="s">
        <v>1130</v>
      </c>
      <c r="L277" s="351" t="s">
        <v>1354</v>
      </c>
    </row>
    <row r="278" spans="2:12" ht="24" customHeight="1">
      <c r="B278" s="88">
        <v>30191800</v>
      </c>
      <c r="C278" s="81" t="s">
        <v>1364</v>
      </c>
      <c r="D278" s="39">
        <v>42401</v>
      </c>
      <c r="E278" s="67" t="s">
        <v>1171</v>
      </c>
      <c r="F278" s="67" t="s">
        <v>1365</v>
      </c>
      <c r="G278" s="82" t="s">
        <v>1353</v>
      </c>
      <c r="H278" s="89">
        <v>5500000000</v>
      </c>
      <c r="I278" s="42">
        <f t="shared" si="7"/>
        <v>5500000000</v>
      </c>
      <c r="J278" s="40" t="s">
        <v>1129</v>
      </c>
      <c r="K278" s="40" t="s">
        <v>1130</v>
      </c>
      <c r="L278" s="351" t="s">
        <v>1354</v>
      </c>
    </row>
    <row r="279" spans="2:12" ht="24" customHeight="1">
      <c r="B279" s="88">
        <v>60124200</v>
      </c>
      <c r="C279" s="81" t="s">
        <v>1366</v>
      </c>
      <c r="D279" s="39">
        <v>42401</v>
      </c>
      <c r="E279" s="67" t="s">
        <v>1171</v>
      </c>
      <c r="F279" s="67" t="s">
        <v>1363</v>
      </c>
      <c r="G279" s="82" t="s">
        <v>1367</v>
      </c>
      <c r="H279" s="89">
        <v>300000000</v>
      </c>
      <c r="I279" s="42">
        <f t="shared" si="7"/>
        <v>300000000</v>
      </c>
      <c r="J279" s="40" t="s">
        <v>1129</v>
      </c>
      <c r="K279" s="40" t="s">
        <v>1130</v>
      </c>
      <c r="L279" s="351" t="s">
        <v>1354</v>
      </c>
    </row>
    <row r="280" spans="2:12" ht="24" customHeight="1">
      <c r="B280" s="88">
        <v>41112512</v>
      </c>
      <c r="C280" s="90" t="s">
        <v>1368</v>
      </c>
      <c r="D280" s="39">
        <v>42401</v>
      </c>
      <c r="E280" s="67" t="s">
        <v>1171</v>
      </c>
      <c r="F280" s="67" t="s">
        <v>1363</v>
      </c>
      <c r="G280" s="82" t="s">
        <v>1367</v>
      </c>
      <c r="H280" s="83">
        <v>150000000</v>
      </c>
      <c r="I280" s="42">
        <f t="shared" si="7"/>
        <v>150000000</v>
      </c>
      <c r="J280" s="40" t="s">
        <v>1129</v>
      </c>
      <c r="K280" s="40" t="s">
        <v>1130</v>
      </c>
      <c r="L280" s="351" t="s">
        <v>1354</v>
      </c>
    </row>
    <row r="281" spans="2:12" ht="24" customHeight="1">
      <c r="B281" s="88">
        <v>44121715</v>
      </c>
      <c r="C281" s="90" t="s">
        <v>1369</v>
      </c>
      <c r="D281" s="39">
        <v>42401</v>
      </c>
      <c r="E281" s="67" t="s">
        <v>1171</v>
      </c>
      <c r="F281" s="67" t="s">
        <v>1370</v>
      </c>
      <c r="G281" s="82" t="s">
        <v>1353</v>
      </c>
      <c r="H281" s="83">
        <v>1200000</v>
      </c>
      <c r="I281" s="42">
        <f t="shared" si="7"/>
        <v>1200000</v>
      </c>
      <c r="J281" s="40" t="s">
        <v>1129</v>
      </c>
      <c r="K281" s="40" t="s">
        <v>1130</v>
      </c>
      <c r="L281" s="351" t="s">
        <v>1354</v>
      </c>
    </row>
    <row r="282" spans="2:12" ht="24" customHeight="1">
      <c r="B282" s="88">
        <v>14110000</v>
      </c>
      <c r="C282" s="90" t="s">
        <v>1371</v>
      </c>
      <c r="D282" s="39">
        <v>42401</v>
      </c>
      <c r="E282" s="67" t="s">
        <v>1372</v>
      </c>
      <c r="F282" s="67" t="s">
        <v>1370</v>
      </c>
      <c r="G282" s="82" t="s">
        <v>1353</v>
      </c>
      <c r="H282" s="83">
        <v>4500000</v>
      </c>
      <c r="I282" s="42">
        <f t="shared" si="7"/>
        <v>4500000</v>
      </c>
      <c r="J282" s="40" t="s">
        <v>1129</v>
      </c>
      <c r="K282" s="40" t="s">
        <v>1130</v>
      </c>
      <c r="L282" s="351" t="s">
        <v>1354</v>
      </c>
    </row>
    <row r="283" spans="2:12" ht="24" customHeight="1">
      <c r="B283" s="88">
        <v>43211711</v>
      </c>
      <c r="C283" s="90" t="s">
        <v>1373</v>
      </c>
      <c r="D283" s="39">
        <v>42401</v>
      </c>
      <c r="E283" s="67" t="s">
        <v>1171</v>
      </c>
      <c r="F283" s="67" t="s">
        <v>1370</v>
      </c>
      <c r="G283" s="82" t="s">
        <v>1367</v>
      </c>
      <c r="H283" s="83">
        <v>25000000</v>
      </c>
      <c r="I283" s="42">
        <f t="shared" si="7"/>
        <v>25000000</v>
      </c>
      <c r="J283" s="40" t="s">
        <v>1129</v>
      </c>
      <c r="K283" s="40" t="s">
        <v>1130</v>
      </c>
      <c r="L283" s="351" t="s">
        <v>1354</v>
      </c>
    </row>
    <row r="284" spans="2:12" ht="24" customHeight="1">
      <c r="B284" s="88">
        <v>56101507</v>
      </c>
      <c r="C284" s="90" t="s">
        <v>1374</v>
      </c>
      <c r="D284" s="39">
        <v>42401</v>
      </c>
      <c r="E284" s="67" t="s">
        <v>1171</v>
      </c>
      <c r="F284" s="67" t="s">
        <v>1370</v>
      </c>
      <c r="G284" s="82" t="s">
        <v>1367</v>
      </c>
      <c r="H284" s="83">
        <v>35000000</v>
      </c>
      <c r="I284" s="42">
        <f t="shared" si="7"/>
        <v>35000000</v>
      </c>
      <c r="J284" s="40" t="s">
        <v>1129</v>
      </c>
      <c r="K284" s="40" t="s">
        <v>1130</v>
      </c>
      <c r="L284" s="351" t="s">
        <v>1354</v>
      </c>
    </row>
    <row r="285" spans="2:12" ht="24" customHeight="1">
      <c r="B285" s="88">
        <v>56112104</v>
      </c>
      <c r="C285" s="90" t="s">
        <v>1375</v>
      </c>
      <c r="D285" s="39">
        <v>42401</v>
      </c>
      <c r="E285" s="67" t="s">
        <v>1171</v>
      </c>
      <c r="F285" s="67" t="s">
        <v>1370</v>
      </c>
      <c r="G285" s="82" t="s">
        <v>1367</v>
      </c>
      <c r="H285" s="83">
        <v>25000000</v>
      </c>
      <c r="I285" s="42">
        <f t="shared" si="7"/>
        <v>25000000</v>
      </c>
      <c r="J285" s="40" t="s">
        <v>1129</v>
      </c>
      <c r="K285" s="40" t="s">
        <v>1130</v>
      </c>
      <c r="L285" s="351" t="s">
        <v>1354</v>
      </c>
    </row>
    <row r="286" spans="2:12" ht="24" customHeight="1">
      <c r="B286" s="88">
        <v>43212100</v>
      </c>
      <c r="C286" s="90" t="s">
        <v>1376</v>
      </c>
      <c r="D286" s="39">
        <v>42401</v>
      </c>
      <c r="E286" s="67" t="s">
        <v>1171</v>
      </c>
      <c r="F286" s="67" t="s">
        <v>1370</v>
      </c>
      <c r="G286" s="82" t="s">
        <v>1367</v>
      </c>
      <c r="H286" s="83">
        <v>35000000</v>
      </c>
      <c r="I286" s="42">
        <f t="shared" si="7"/>
        <v>35000000</v>
      </c>
      <c r="J286" s="40" t="s">
        <v>1129</v>
      </c>
      <c r="K286" s="40" t="s">
        <v>1130</v>
      </c>
      <c r="L286" s="351" t="s">
        <v>1354</v>
      </c>
    </row>
    <row r="287" spans="2:12" ht="24" customHeight="1">
      <c r="B287" s="88">
        <v>56111513</v>
      </c>
      <c r="C287" s="90" t="s">
        <v>1377</v>
      </c>
      <c r="D287" s="39">
        <v>42401</v>
      </c>
      <c r="E287" s="67" t="s">
        <v>1171</v>
      </c>
      <c r="F287" s="67" t="s">
        <v>1370</v>
      </c>
      <c r="G287" s="82" t="s">
        <v>1367</v>
      </c>
      <c r="H287" s="83">
        <v>20000000</v>
      </c>
      <c r="I287" s="42">
        <f t="shared" si="7"/>
        <v>20000000</v>
      </c>
      <c r="J287" s="40" t="s">
        <v>1129</v>
      </c>
      <c r="K287" s="40" t="s">
        <v>1130</v>
      </c>
      <c r="L287" s="351" t="s">
        <v>1354</v>
      </c>
    </row>
    <row r="288" spans="2:12" ht="24" customHeight="1">
      <c r="B288" s="88">
        <v>56112103</v>
      </c>
      <c r="C288" s="81" t="s">
        <v>1378</v>
      </c>
      <c r="D288" s="39">
        <v>42401</v>
      </c>
      <c r="E288" s="67" t="s">
        <v>1171</v>
      </c>
      <c r="F288" s="67" t="s">
        <v>1370</v>
      </c>
      <c r="G288" s="82" t="s">
        <v>1367</v>
      </c>
      <c r="H288" s="83">
        <v>12000000</v>
      </c>
      <c r="I288" s="42">
        <f t="shared" si="7"/>
        <v>12000000</v>
      </c>
      <c r="J288" s="40" t="s">
        <v>1129</v>
      </c>
      <c r="K288" s="40" t="s">
        <v>1130</v>
      </c>
      <c r="L288" s="351" t="s">
        <v>1354</v>
      </c>
    </row>
    <row r="289" spans="2:12" ht="24" customHeight="1">
      <c r="B289" s="88">
        <v>45121516</v>
      </c>
      <c r="C289" s="90" t="s">
        <v>1379</v>
      </c>
      <c r="D289" s="39">
        <v>42401</v>
      </c>
      <c r="E289" s="67" t="s">
        <v>1171</v>
      </c>
      <c r="F289" s="67" t="s">
        <v>1370</v>
      </c>
      <c r="G289" s="82" t="s">
        <v>1367</v>
      </c>
      <c r="H289" s="83">
        <v>60000000</v>
      </c>
      <c r="I289" s="42">
        <f t="shared" si="7"/>
        <v>60000000</v>
      </c>
      <c r="J289" s="40" t="s">
        <v>1129</v>
      </c>
      <c r="K289" s="40" t="s">
        <v>1130</v>
      </c>
      <c r="L289" s="351" t="s">
        <v>1354</v>
      </c>
    </row>
    <row r="290" spans="2:12" ht="24" customHeight="1">
      <c r="B290" s="88">
        <v>80161801</v>
      </c>
      <c r="C290" s="90" t="s">
        <v>1380</v>
      </c>
      <c r="D290" s="39">
        <v>42401</v>
      </c>
      <c r="E290" s="67" t="s">
        <v>1171</v>
      </c>
      <c r="F290" s="67" t="s">
        <v>1370</v>
      </c>
      <c r="G290" s="82" t="s">
        <v>1367</v>
      </c>
      <c r="H290" s="83">
        <v>35000000</v>
      </c>
      <c r="I290" s="42">
        <f t="shared" si="7"/>
        <v>35000000</v>
      </c>
      <c r="J290" s="40" t="s">
        <v>1129</v>
      </c>
      <c r="K290" s="40" t="s">
        <v>1130</v>
      </c>
      <c r="L290" s="351" t="s">
        <v>1354</v>
      </c>
    </row>
    <row r="291" spans="2:12" ht="24" customHeight="1">
      <c r="B291" s="88">
        <v>52161500</v>
      </c>
      <c r="C291" s="90" t="s">
        <v>1381</v>
      </c>
      <c r="D291" s="39">
        <v>42401</v>
      </c>
      <c r="E291" s="67" t="s">
        <v>1171</v>
      </c>
      <c r="F291" s="67" t="s">
        <v>1370</v>
      </c>
      <c r="G291" s="82" t="s">
        <v>1367</v>
      </c>
      <c r="H291" s="83">
        <v>11000000</v>
      </c>
      <c r="I291" s="42">
        <f t="shared" si="7"/>
        <v>11000000</v>
      </c>
      <c r="J291" s="40" t="s">
        <v>1129</v>
      </c>
      <c r="K291" s="40" t="s">
        <v>1130</v>
      </c>
      <c r="L291" s="351" t="s">
        <v>1354</v>
      </c>
    </row>
    <row r="292" spans="2:12" ht="24" customHeight="1">
      <c r="B292" s="88">
        <v>55121714</v>
      </c>
      <c r="C292" s="90" t="s">
        <v>1382</v>
      </c>
      <c r="D292" s="39">
        <v>42401</v>
      </c>
      <c r="E292" s="67" t="s">
        <v>1171</v>
      </c>
      <c r="F292" s="67" t="s">
        <v>1370</v>
      </c>
      <c r="G292" s="82" t="s">
        <v>1367</v>
      </c>
      <c r="H292" s="83">
        <v>16000000</v>
      </c>
      <c r="I292" s="42">
        <f t="shared" si="7"/>
        <v>16000000</v>
      </c>
      <c r="J292" s="40" t="s">
        <v>1129</v>
      </c>
      <c r="K292" s="40" t="s">
        <v>1130</v>
      </c>
      <c r="L292" s="351" t="s">
        <v>1354</v>
      </c>
    </row>
    <row r="293" spans="2:12" ht="24" customHeight="1">
      <c r="B293" s="88">
        <v>60105409</v>
      </c>
      <c r="C293" s="90" t="s">
        <v>1383</v>
      </c>
      <c r="D293" s="39">
        <v>42401</v>
      </c>
      <c r="E293" s="67" t="s">
        <v>1171</v>
      </c>
      <c r="F293" s="67" t="s">
        <v>1365</v>
      </c>
      <c r="G293" s="82" t="s">
        <v>1367</v>
      </c>
      <c r="H293" s="83">
        <v>600000000</v>
      </c>
      <c r="I293" s="42">
        <f t="shared" si="7"/>
        <v>600000000</v>
      </c>
      <c r="J293" s="40" t="s">
        <v>1129</v>
      </c>
      <c r="K293" s="40" t="s">
        <v>1130</v>
      </c>
      <c r="L293" s="351" t="s">
        <v>1354</v>
      </c>
    </row>
    <row r="294" spans="2:12" ht="24" customHeight="1">
      <c r="B294" s="88">
        <v>60100000</v>
      </c>
      <c r="C294" s="81" t="s">
        <v>1384</v>
      </c>
      <c r="D294" s="39">
        <v>42401</v>
      </c>
      <c r="E294" s="67" t="s">
        <v>1171</v>
      </c>
      <c r="F294" s="67" t="s">
        <v>1365</v>
      </c>
      <c r="G294" s="82" t="s">
        <v>1367</v>
      </c>
      <c r="H294" s="83">
        <v>550000000</v>
      </c>
      <c r="I294" s="42">
        <f t="shared" si="7"/>
        <v>550000000</v>
      </c>
      <c r="J294" s="40" t="s">
        <v>1129</v>
      </c>
      <c r="K294" s="40" t="s">
        <v>1130</v>
      </c>
      <c r="L294" s="351" t="s">
        <v>1354</v>
      </c>
    </row>
    <row r="295" spans="2:12" ht="24" customHeight="1">
      <c r="B295" s="88">
        <v>55101500</v>
      </c>
      <c r="C295" s="81" t="s">
        <v>1385</v>
      </c>
      <c r="D295" s="39">
        <v>42401</v>
      </c>
      <c r="E295" s="67" t="s">
        <v>1171</v>
      </c>
      <c r="F295" s="67" t="s">
        <v>1365</v>
      </c>
      <c r="G295" s="82" t="s">
        <v>1367</v>
      </c>
      <c r="H295" s="83">
        <v>210000000</v>
      </c>
      <c r="I295" s="42">
        <f t="shared" si="7"/>
        <v>210000000</v>
      </c>
      <c r="J295" s="40" t="s">
        <v>1129</v>
      </c>
      <c r="K295" s="40" t="s">
        <v>1130</v>
      </c>
      <c r="L295" s="351" t="s">
        <v>1354</v>
      </c>
    </row>
    <row r="296" spans="2:12" ht="24" customHeight="1">
      <c r="B296" s="88">
        <v>82101502</v>
      </c>
      <c r="C296" s="90" t="s">
        <v>1386</v>
      </c>
      <c r="D296" s="39">
        <v>42401</v>
      </c>
      <c r="E296" s="67" t="s">
        <v>1171</v>
      </c>
      <c r="F296" s="67" t="s">
        <v>1363</v>
      </c>
      <c r="G296" s="82" t="s">
        <v>1367</v>
      </c>
      <c r="H296" s="83">
        <v>160000000</v>
      </c>
      <c r="I296" s="42">
        <f t="shared" si="7"/>
        <v>160000000</v>
      </c>
      <c r="J296" s="40" t="s">
        <v>1129</v>
      </c>
      <c r="K296" s="40" t="s">
        <v>1130</v>
      </c>
      <c r="L296" s="351" t="s">
        <v>1354</v>
      </c>
    </row>
    <row r="297" spans="2:12" ht="24" customHeight="1">
      <c r="B297" s="88">
        <v>53101800</v>
      </c>
      <c r="C297" s="90" t="s">
        <v>1387</v>
      </c>
      <c r="D297" s="39">
        <v>42401</v>
      </c>
      <c r="E297" s="67" t="s">
        <v>1171</v>
      </c>
      <c r="F297" s="67" t="s">
        <v>1363</v>
      </c>
      <c r="G297" s="82" t="s">
        <v>1367</v>
      </c>
      <c r="H297" s="83">
        <v>100000000</v>
      </c>
      <c r="I297" s="42">
        <f t="shared" si="7"/>
        <v>100000000</v>
      </c>
      <c r="J297" s="40" t="s">
        <v>1129</v>
      </c>
      <c r="K297" s="40" t="s">
        <v>1130</v>
      </c>
      <c r="L297" s="351" t="s">
        <v>1354</v>
      </c>
    </row>
    <row r="298" spans="2:12" ht="24" customHeight="1">
      <c r="B298" s="88">
        <v>50192100</v>
      </c>
      <c r="C298" s="90" t="s">
        <v>1388</v>
      </c>
      <c r="D298" s="39">
        <v>42401</v>
      </c>
      <c r="E298" s="67" t="s">
        <v>1171</v>
      </c>
      <c r="F298" s="67" t="s">
        <v>1363</v>
      </c>
      <c r="G298" s="82" t="s">
        <v>1367</v>
      </c>
      <c r="H298" s="83">
        <v>100000000</v>
      </c>
      <c r="I298" s="42">
        <f t="shared" si="7"/>
        <v>100000000</v>
      </c>
      <c r="J298" s="40" t="s">
        <v>1129</v>
      </c>
      <c r="K298" s="40" t="s">
        <v>1130</v>
      </c>
      <c r="L298" s="351" t="s">
        <v>1354</v>
      </c>
    </row>
    <row r="299" spans="2:12" ht="24" customHeight="1">
      <c r="B299" s="88">
        <v>80141902</v>
      </c>
      <c r="C299" s="90" t="s">
        <v>1389</v>
      </c>
      <c r="D299" s="39">
        <v>42401</v>
      </c>
      <c r="E299" s="67" t="s">
        <v>1171</v>
      </c>
      <c r="F299" s="67" t="s">
        <v>1365</v>
      </c>
      <c r="G299" s="82" t="s">
        <v>1367</v>
      </c>
      <c r="H299" s="83">
        <v>210000000</v>
      </c>
      <c r="I299" s="42">
        <f t="shared" si="7"/>
        <v>210000000</v>
      </c>
      <c r="J299" s="40" t="s">
        <v>1129</v>
      </c>
      <c r="K299" s="40" t="s">
        <v>1130</v>
      </c>
      <c r="L299" s="351" t="s">
        <v>1354</v>
      </c>
    </row>
    <row r="300" spans="2:12" ht="24" customHeight="1">
      <c r="B300" s="88">
        <v>80141900</v>
      </c>
      <c r="C300" s="81" t="s">
        <v>1390</v>
      </c>
      <c r="D300" s="39">
        <v>42401</v>
      </c>
      <c r="E300" s="67" t="s">
        <v>1171</v>
      </c>
      <c r="F300" s="67" t="s">
        <v>1365</v>
      </c>
      <c r="G300" s="82" t="s">
        <v>1367</v>
      </c>
      <c r="H300" s="83">
        <v>705000000</v>
      </c>
      <c r="I300" s="42">
        <f t="shared" si="7"/>
        <v>705000000</v>
      </c>
      <c r="J300" s="40" t="s">
        <v>1129</v>
      </c>
      <c r="K300" s="40" t="s">
        <v>1130</v>
      </c>
      <c r="L300" s="351" t="s">
        <v>1354</v>
      </c>
    </row>
    <row r="301" spans="2:12" ht="24" customHeight="1">
      <c r="B301" s="65">
        <v>21101500</v>
      </c>
      <c r="C301" s="81" t="s">
        <v>1391</v>
      </c>
      <c r="D301" s="39">
        <v>42401</v>
      </c>
      <c r="E301" s="67" t="s">
        <v>1171</v>
      </c>
      <c r="F301" s="67" t="s">
        <v>1365</v>
      </c>
      <c r="G301" s="82" t="s">
        <v>1367</v>
      </c>
      <c r="H301" s="89">
        <v>3500000000</v>
      </c>
      <c r="I301" s="42">
        <f t="shared" si="7"/>
        <v>3500000000</v>
      </c>
      <c r="J301" s="40" t="s">
        <v>1129</v>
      </c>
      <c r="K301" s="40" t="s">
        <v>1130</v>
      </c>
      <c r="L301" s="351" t="s">
        <v>1354</v>
      </c>
    </row>
    <row r="302" spans="2:12" ht="24" customHeight="1">
      <c r="B302" s="65">
        <v>21101908</v>
      </c>
      <c r="C302" s="81" t="s">
        <v>1392</v>
      </c>
      <c r="D302" s="39">
        <v>42401</v>
      </c>
      <c r="E302" s="67" t="s">
        <v>1171</v>
      </c>
      <c r="F302" s="67" t="s">
        <v>1365</v>
      </c>
      <c r="G302" s="82" t="s">
        <v>1367</v>
      </c>
      <c r="H302" s="89">
        <v>1600000000</v>
      </c>
      <c r="I302" s="42">
        <f t="shared" si="7"/>
        <v>1600000000</v>
      </c>
      <c r="J302" s="40" t="s">
        <v>1129</v>
      </c>
      <c r="K302" s="40" t="s">
        <v>1130</v>
      </c>
      <c r="L302" s="351" t="s">
        <v>1354</v>
      </c>
    </row>
    <row r="303" spans="2:12" ht="24" customHeight="1">
      <c r="B303" s="65">
        <v>73131606</v>
      </c>
      <c r="C303" s="81" t="s">
        <v>1393</v>
      </c>
      <c r="D303" s="39">
        <v>42401</v>
      </c>
      <c r="E303" s="67" t="s">
        <v>1171</v>
      </c>
      <c r="F303" s="67" t="s">
        <v>1365</v>
      </c>
      <c r="G303" s="82" t="s">
        <v>1367</v>
      </c>
      <c r="H303" s="89">
        <v>250000000</v>
      </c>
      <c r="I303" s="42">
        <f t="shared" si="7"/>
        <v>250000000</v>
      </c>
      <c r="J303" s="40" t="s">
        <v>1129</v>
      </c>
      <c r="K303" s="40" t="s">
        <v>1130</v>
      </c>
      <c r="L303" s="351" t="s">
        <v>1354</v>
      </c>
    </row>
    <row r="304" spans="2:12" ht="24" customHeight="1">
      <c r="B304" s="65">
        <v>42121500</v>
      </c>
      <c r="C304" s="81" t="s">
        <v>1394</v>
      </c>
      <c r="D304" s="39">
        <v>42401</v>
      </c>
      <c r="E304" s="67" t="s">
        <v>1171</v>
      </c>
      <c r="F304" s="67" t="s">
        <v>1365</v>
      </c>
      <c r="G304" s="82" t="s">
        <v>1367</v>
      </c>
      <c r="H304" s="89" t="s">
        <v>1395</v>
      </c>
      <c r="I304" s="42" t="str">
        <f t="shared" si="7"/>
        <v>600,000,000,00</v>
      </c>
      <c r="J304" s="40" t="s">
        <v>1129</v>
      </c>
      <c r="K304" s="40" t="s">
        <v>1130</v>
      </c>
      <c r="L304" s="351" t="s">
        <v>1354</v>
      </c>
    </row>
    <row r="305" spans="2:12" ht="24" customHeight="1">
      <c r="B305" s="65">
        <v>42121600</v>
      </c>
      <c r="C305" s="81" t="s">
        <v>1396</v>
      </c>
      <c r="D305" s="39">
        <v>42401</v>
      </c>
      <c r="E305" s="67" t="s">
        <v>1171</v>
      </c>
      <c r="F305" s="67" t="s">
        <v>1365</v>
      </c>
      <c r="G305" s="82" t="s">
        <v>1367</v>
      </c>
      <c r="H305" s="89" t="s">
        <v>1397</v>
      </c>
      <c r="I305" s="42" t="str">
        <f t="shared" si="7"/>
        <v>700,000,000,00</v>
      </c>
      <c r="J305" s="40" t="s">
        <v>1129</v>
      </c>
      <c r="K305" s="40" t="s">
        <v>1130</v>
      </c>
      <c r="L305" s="351" t="s">
        <v>1354</v>
      </c>
    </row>
    <row r="306" spans="2:12" ht="24" customHeight="1">
      <c r="B306" s="65">
        <v>21102100</v>
      </c>
      <c r="C306" s="81" t="s">
        <v>1398</v>
      </c>
      <c r="D306" s="39">
        <v>42401</v>
      </c>
      <c r="E306" s="67" t="s">
        <v>1171</v>
      </c>
      <c r="F306" s="67" t="s">
        <v>1365</v>
      </c>
      <c r="G306" s="82" t="s">
        <v>1367</v>
      </c>
      <c r="H306" s="89">
        <v>5450000000</v>
      </c>
      <c r="I306" s="42">
        <f t="shared" si="7"/>
        <v>5450000000</v>
      </c>
      <c r="J306" s="40" t="s">
        <v>1129</v>
      </c>
      <c r="K306" s="40" t="s">
        <v>1130</v>
      </c>
      <c r="L306" s="351" t="s">
        <v>1354</v>
      </c>
    </row>
    <row r="307" spans="2:12" ht="24" customHeight="1">
      <c r="B307" s="65">
        <v>21102000</v>
      </c>
      <c r="C307" s="81" t="s">
        <v>1399</v>
      </c>
      <c r="D307" s="39">
        <v>42401</v>
      </c>
      <c r="E307" s="67" t="s">
        <v>1171</v>
      </c>
      <c r="F307" s="67" t="s">
        <v>1365</v>
      </c>
      <c r="G307" s="82" t="s">
        <v>1367</v>
      </c>
      <c r="H307" s="89">
        <v>2500000000</v>
      </c>
      <c r="I307" s="42">
        <f t="shared" si="7"/>
        <v>2500000000</v>
      </c>
      <c r="J307" s="40" t="s">
        <v>1129</v>
      </c>
      <c r="K307" s="40" t="s">
        <v>1130</v>
      </c>
      <c r="L307" s="351" t="s">
        <v>1354</v>
      </c>
    </row>
    <row r="308" spans="2:12" ht="24" customHeight="1">
      <c r="B308" s="65">
        <v>41114400</v>
      </c>
      <c r="C308" s="81" t="s">
        <v>1400</v>
      </c>
      <c r="D308" s="39">
        <v>42401</v>
      </c>
      <c r="E308" s="67" t="s">
        <v>1171</v>
      </c>
      <c r="F308" s="67" t="s">
        <v>1370</v>
      </c>
      <c r="G308" s="82" t="s">
        <v>1367</v>
      </c>
      <c r="H308" s="89">
        <v>60000000</v>
      </c>
      <c r="I308" s="42">
        <f t="shared" si="7"/>
        <v>60000000</v>
      </c>
      <c r="J308" s="40" t="s">
        <v>1129</v>
      </c>
      <c r="K308" s="40" t="s">
        <v>1130</v>
      </c>
      <c r="L308" s="351" t="s">
        <v>1354</v>
      </c>
    </row>
    <row r="309" spans="2:12" ht="24" customHeight="1">
      <c r="B309" s="65">
        <v>10101600</v>
      </c>
      <c r="C309" s="81" t="s">
        <v>1401</v>
      </c>
      <c r="D309" s="39">
        <v>42401</v>
      </c>
      <c r="E309" s="67" t="s">
        <v>1171</v>
      </c>
      <c r="F309" s="67" t="s">
        <v>1370</v>
      </c>
      <c r="G309" s="82" t="s">
        <v>1367</v>
      </c>
      <c r="H309" s="89">
        <v>120000000</v>
      </c>
      <c r="I309" s="42">
        <f t="shared" si="7"/>
        <v>120000000</v>
      </c>
      <c r="J309" s="40" t="s">
        <v>1129</v>
      </c>
      <c r="K309" s="40" t="s">
        <v>1130</v>
      </c>
      <c r="L309" s="351" t="s">
        <v>1354</v>
      </c>
    </row>
    <row r="310" spans="2:12" ht="24" customHeight="1">
      <c r="B310" s="65">
        <v>27112006</v>
      </c>
      <c r="C310" s="81" t="s">
        <v>1402</v>
      </c>
      <c r="D310" s="39">
        <v>42401</v>
      </c>
      <c r="E310" s="67" t="s">
        <v>1171</v>
      </c>
      <c r="F310" s="67" t="s">
        <v>1370</v>
      </c>
      <c r="G310" s="82" t="s">
        <v>1367</v>
      </c>
      <c r="H310" s="89">
        <v>110000000</v>
      </c>
      <c r="I310" s="42">
        <f t="shared" si="7"/>
        <v>110000000</v>
      </c>
      <c r="J310" s="40" t="s">
        <v>1129</v>
      </c>
      <c r="K310" s="40" t="s">
        <v>1130</v>
      </c>
      <c r="L310" s="351" t="s">
        <v>1354</v>
      </c>
    </row>
    <row r="311" spans="2:12" ht="24" customHeight="1">
      <c r="B311" s="65">
        <v>10101511</v>
      </c>
      <c r="C311" s="81" t="s">
        <v>1403</v>
      </c>
      <c r="D311" s="39">
        <v>42401</v>
      </c>
      <c r="E311" s="67" t="s">
        <v>1171</v>
      </c>
      <c r="F311" s="67" t="s">
        <v>1370</v>
      </c>
      <c r="G311" s="82" t="s">
        <v>1367</v>
      </c>
      <c r="H311" s="89">
        <v>35000000</v>
      </c>
      <c r="I311" s="42">
        <f t="shared" si="7"/>
        <v>35000000</v>
      </c>
      <c r="J311" s="40" t="s">
        <v>1129</v>
      </c>
      <c r="K311" s="40" t="s">
        <v>1130</v>
      </c>
      <c r="L311" s="351" t="s">
        <v>1354</v>
      </c>
    </row>
    <row r="312" spans="2:12" ht="24" customHeight="1">
      <c r="B312" s="65">
        <v>10131700</v>
      </c>
      <c r="C312" s="81" t="s">
        <v>1404</v>
      </c>
      <c r="D312" s="39">
        <v>42401</v>
      </c>
      <c r="E312" s="67" t="s">
        <v>1171</v>
      </c>
      <c r="F312" s="67" t="s">
        <v>1363</v>
      </c>
      <c r="G312" s="82" t="s">
        <v>1353</v>
      </c>
      <c r="H312" s="89">
        <v>155000000</v>
      </c>
      <c r="I312" s="42">
        <f t="shared" si="7"/>
        <v>155000000</v>
      </c>
      <c r="J312" s="40" t="s">
        <v>1129</v>
      </c>
      <c r="K312" s="40" t="s">
        <v>1130</v>
      </c>
      <c r="L312" s="351" t="s">
        <v>1354</v>
      </c>
    </row>
    <row r="313" spans="2:12" ht="24" customHeight="1">
      <c r="B313" s="65">
        <v>10131500</v>
      </c>
      <c r="C313" s="81" t="s">
        <v>1405</v>
      </c>
      <c r="D313" s="39">
        <v>42401</v>
      </c>
      <c r="E313" s="67" t="s">
        <v>1171</v>
      </c>
      <c r="F313" s="67" t="s">
        <v>1363</v>
      </c>
      <c r="G313" s="82" t="s">
        <v>1406</v>
      </c>
      <c r="H313" s="89">
        <v>210000000</v>
      </c>
      <c r="I313" s="42">
        <f t="shared" si="7"/>
        <v>210000000</v>
      </c>
      <c r="J313" s="40" t="s">
        <v>1129</v>
      </c>
      <c r="K313" s="40" t="s">
        <v>1130</v>
      </c>
      <c r="L313" s="351" t="s">
        <v>1354</v>
      </c>
    </row>
    <row r="314" spans="2:12" ht="24" customHeight="1">
      <c r="B314" s="65">
        <v>10122100</v>
      </c>
      <c r="C314" s="81" t="s">
        <v>1407</v>
      </c>
      <c r="D314" s="39">
        <v>42401</v>
      </c>
      <c r="E314" s="67" t="s">
        <v>1171</v>
      </c>
      <c r="F314" s="67" t="s">
        <v>1370</v>
      </c>
      <c r="G314" s="82" t="s">
        <v>1367</v>
      </c>
      <c r="H314" s="89">
        <v>60000000</v>
      </c>
      <c r="I314" s="42">
        <f t="shared" si="7"/>
        <v>60000000</v>
      </c>
      <c r="J314" s="40" t="s">
        <v>1129</v>
      </c>
      <c r="K314" s="40" t="s">
        <v>1130</v>
      </c>
      <c r="L314" s="351" t="s">
        <v>1354</v>
      </c>
    </row>
    <row r="315" spans="2:12" ht="24" customHeight="1">
      <c r="B315" s="65">
        <v>11121600</v>
      </c>
      <c r="C315" s="91" t="s">
        <v>1408</v>
      </c>
      <c r="D315" s="39">
        <v>42401</v>
      </c>
      <c r="E315" s="67" t="s">
        <v>1171</v>
      </c>
      <c r="F315" s="67" t="s">
        <v>1370</v>
      </c>
      <c r="G315" s="82" t="s">
        <v>1367</v>
      </c>
      <c r="H315" s="89">
        <v>130000000</v>
      </c>
      <c r="I315" s="42">
        <f t="shared" si="7"/>
        <v>130000000</v>
      </c>
      <c r="J315" s="40" t="s">
        <v>1129</v>
      </c>
      <c r="K315" s="40" t="s">
        <v>1130</v>
      </c>
      <c r="L315" s="351" t="s">
        <v>1354</v>
      </c>
    </row>
    <row r="316" spans="2:12" ht="24" customHeight="1">
      <c r="B316" s="65">
        <v>11162111</v>
      </c>
      <c r="C316" s="81" t="s">
        <v>1409</v>
      </c>
      <c r="D316" s="39">
        <v>42401</v>
      </c>
      <c r="E316" s="67" t="s">
        <v>1171</v>
      </c>
      <c r="F316" s="67" t="s">
        <v>1370</v>
      </c>
      <c r="G316" s="82" t="s">
        <v>1367</v>
      </c>
      <c r="H316" s="89">
        <v>60000000</v>
      </c>
      <c r="I316" s="42">
        <f t="shared" si="7"/>
        <v>60000000</v>
      </c>
      <c r="J316" s="40" t="s">
        <v>1129</v>
      </c>
      <c r="K316" s="40" t="s">
        <v>1130</v>
      </c>
      <c r="L316" s="351" t="s">
        <v>1354</v>
      </c>
    </row>
    <row r="317" spans="2:12" ht="24" customHeight="1">
      <c r="B317" s="65">
        <v>30262401</v>
      </c>
      <c r="C317" s="81" t="s">
        <v>1410</v>
      </c>
      <c r="D317" s="39">
        <v>42401</v>
      </c>
      <c r="E317" s="67" t="s">
        <v>1171</v>
      </c>
      <c r="F317" s="67" t="s">
        <v>1370</v>
      </c>
      <c r="G317" s="82" t="s">
        <v>1367</v>
      </c>
      <c r="H317" s="89">
        <v>15000000</v>
      </c>
      <c r="I317" s="42">
        <f t="shared" si="7"/>
        <v>15000000</v>
      </c>
      <c r="J317" s="40" t="s">
        <v>1129</v>
      </c>
      <c r="K317" s="40" t="s">
        <v>1130</v>
      </c>
      <c r="L317" s="351" t="s">
        <v>1354</v>
      </c>
    </row>
    <row r="318" spans="2:12" ht="24" customHeight="1">
      <c r="B318" s="65">
        <v>31162000</v>
      </c>
      <c r="C318" s="81" t="s">
        <v>1411</v>
      </c>
      <c r="D318" s="39">
        <v>42401</v>
      </c>
      <c r="E318" s="67" t="s">
        <v>1171</v>
      </c>
      <c r="F318" s="67" t="s">
        <v>1370</v>
      </c>
      <c r="G318" s="82" t="s">
        <v>1367</v>
      </c>
      <c r="H318" s="89">
        <v>1600000</v>
      </c>
      <c r="I318" s="42">
        <f t="shared" si="7"/>
        <v>1600000</v>
      </c>
      <c r="J318" s="40" t="s">
        <v>1129</v>
      </c>
      <c r="K318" s="40" t="s">
        <v>1130</v>
      </c>
      <c r="L318" s="351" t="s">
        <v>1354</v>
      </c>
    </row>
    <row r="319" spans="2:12" ht="24" customHeight="1">
      <c r="B319" s="65">
        <v>10131600</v>
      </c>
      <c r="C319" s="81" t="s">
        <v>1412</v>
      </c>
      <c r="D319" s="39">
        <v>42401</v>
      </c>
      <c r="E319" s="67" t="s">
        <v>1171</v>
      </c>
      <c r="F319" s="67" t="s">
        <v>1363</v>
      </c>
      <c r="G319" s="82" t="s">
        <v>1367</v>
      </c>
      <c r="H319" s="89">
        <v>110000000</v>
      </c>
      <c r="I319" s="42">
        <f t="shared" si="7"/>
        <v>110000000</v>
      </c>
      <c r="J319" s="40" t="s">
        <v>1129</v>
      </c>
      <c r="K319" s="40" t="s">
        <v>1130</v>
      </c>
      <c r="L319" s="351" t="s">
        <v>1354</v>
      </c>
    </row>
    <row r="320" spans="2:12" ht="24" customHeight="1">
      <c r="B320" s="65">
        <v>86101704</v>
      </c>
      <c r="C320" s="81" t="s">
        <v>1413</v>
      </c>
      <c r="D320" s="39">
        <v>42401</v>
      </c>
      <c r="E320" s="67" t="s">
        <v>1171</v>
      </c>
      <c r="F320" s="67" t="s">
        <v>1365</v>
      </c>
      <c r="G320" s="82" t="s">
        <v>1367</v>
      </c>
      <c r="H320" s="89">
        <v>2100000000</v>
      </c>
      <c r="I320" s="42">
        <f t="shared" si="7"/>
        <v>2100000000</v>
      </c>
      <c r="J320" s="40" t="s">
        <v>1129</v>
      </c>
      <c r="K320" s="40" t="s">
        <v>1130</v>
      </c>
      <c r="L320" s="351" t="s">
        <v>1354</v>
      </c>
    </row>
    <row r="321" spans="2:12" ht="24" customHeight="1">
      <c r="B321" s="65">
        <v>76122405</v>
      </c>
      <c r="C321" s="81" t="s">
        <v>1414</v>
      </c>
      <c r="D321" s="39">
        <v>42401</v>
      </c>
      <c r="E321" s="67" t="s">
        <v>1171</v>
      </c>
      <c r="F321" s="67" t="s">
        <v>1363</v>
      </c>
      <c r="G321" s="82" t="s">
        <v>1367</v>
      </c>
      <c r="H321" s="89">
        <v>320000000</v>
      </c>
      <c r="I321" s="42">
        <f t="shared" si="7"/>
        <v>320000000</v>
      </c>
      <c r="J321" s="40" t="s">
        <v>1129</v>
      </c>
      <c r="K321" s="40" t="s">
        <v>1130</v>
      </c>
      <c r="L321" s="351" t="s">
        <v>1354</v>
      </c>
    </row>
    <row r="322" spans="2:12" ht="24" customHeight="1">
      <c r="B322" s="65">
        <v>10151500</v>
      </c>
      <c r="C322" s="81" t="s">
        <v>1415</v>
      </c>
      <c r="D322" s="39">
        <v>42401</v>
      </c>
      <c r="E322" s="67" t="s">
        <v>1171</v>
      </c>
      <c r="F322" s="67" t="s">
        <v>1365</v>
      </c>
      <c r="G322" s="82" t="s">
        <v>1367</v>
      </c>
      <c r="H322" s="89">
        <v>3800000000</v>
      </c>
      <c r="I322" s="42">
        <f t="shared" si="7"/>
        <v>3800000000</v>
      </c>
      <c r="J322" s="40" t="s">
        <v>1129</v>
      </c>
      <c r="K322" s="40" t="s">
        <v>1130</v>
      </c>
      <c r="L322" s="351" t="s">
        <v>1354</v>
      </c>
    </row>
    <row r="323" spans="2:12" ht="24" customHeight="1">
      <c r="B323" s="65">
        <v>44111515</v>
      </c>
      <c r="C323" s="81" t="s">
        <v>1416</v>
      </c>
      <c r="D323" s="39">
        <v>42401</v>
      </c>
      <c r="E323" s="67" t="s">
        <v>1171</v>
      </c>
      <c r="F323" s="67" t="s">
        <v>1370</v>
      </c>
      <c r="G323" s="82" t="s">
        <v>1367</v>
      </c>
      <c r="H323" s="89">
        <v>55000000</v>
      </c>
      <c r="I323" s="42">
        <f t="shared" si="7"/>
        <v>55000000</v>
      </c>
      <c r="J323" s="40" t="s">
        <v>1129</v>
      </c>
      <c r="K323" s="40" t="s">
        <v>1130</v>
      </c>
      <c r="L323" s="351" t="s">
        <v>1354</v>
      </c>
    </row>
    <row r="324" spans="2:12" ht="24" customHeight="1">
      <c r="B324" s="65">
        <v>43230000</v>
      </c>
      <c r="C324" s="81" t="s">
        <v>1417</v>
      </c>
      <c r="D324" s="39">
        <v>42401</v>
      </c>
      <c r="E324" s="67" t="s">
        <v>1171</v>
      </c>
      <c r="F324" s="67" t="s">
        <v>1363</v>
      </c>
      <c r="G324" s="82" t="s">
        <v>1367</v>
      </c>
      <c r="H324" s="89">
        <v>75000000</v>
      </c>
      <c r="I324" s="42">
        <f t="shared" si="7"/>
        <v>75000000</v>
      </c>
      <c r="J324" s="40" t="s">
        <v>1129</v>
      </c>
      <c r="K324" s="40" t="s">
        <v>1130</v>
      </c>
      <c r="L324" s="351" t="s">
        <v>1354</v>
      </c>
    </row>
    <row r="325" spans="2:12" ht="24" customHeight="1">
      <c r="B325" s="92">
        <v>32101656</v>
      </c>
      <c r="C325" s="93" t="s">
        <v>1418</v>
      </c>
      <c r="D325" s="39">
        <v>42401</v>
      </c>
      <c r="E325" s="67" t="s">
        <v>1171</v>
      </c>
      <c r="F325" s="67" t="s">
        <v>1370</v>
      </c>
      <c r="G325" s="82" t="s">
        <v>1367</v>
      </c>
      <c r="H325" s="94">
        <v>45000000</v>
      </c>
      <c r="I325" s="42">
        <f t="shared" si="7"/>
        <v>45000000</v>
      </c>
      <c r="J325" s="40" t="s">
        <v>1129</v>
      </c>
      <c r="K325" s="40" t="s">
        <v>1130</v>
      </c>
      <c r="L325" s="351" t="s">
        <v>1354</v>
      </c>
    </row>
    <row r="326" spans="2:12" ht="24" customHeight="1">
      <c r="B326" s="92">
        <v>43201827</v>
      </c>
      <c r="C326" s="93" t="s">
        <v>1419</v>
      </c>
      <c r="D326" s="39">
        <v>42401</v>
      </c>
      <c r="E326" s="67" t="s">
        <v>1171</v>
      </c>
      <c r="F326" s="67" t="s">
        <v>1370</v>
      </c>
      <c r="G326" s="82" t="s">
        <v>1367</v>
      </c>
      <c r="H326" s="94">
        <v>18000000</v>
      </c>
      <c r="I326" s="42">
        <f t="shared" si="7"/>
        <v>18000000</v>
      </c>
      <c r="J326" s="40" t="s">
        <v>1129</v>
      </c>
      <c r="K326" s="40" t="s">
        <v>1130</v>
      </c>
      <c r="L326" s="351" t="s">
        <v>1354</v>
      </c>
    </row>
    <row r="327" spans="2:12" ht="24" customHeight="1">
      <c r="B327" s="92">
        <v>23152000</v>
      </c>
      <c r="C327" s="93" t="s">
        <v>1420</v>
      </c>
      <c r="D327" s="39">
        <v>42401</v>
      </c>
      <c r="E327" s="67" t="s">
        <v>1171</v>
      </c>
      <c r="F327" s="67" t="s">
        <v>1365</v>
      </c>
      <c r="G327" s="82" t="s">
        <v>1367</v>
      </c>
      <c r="H327" s="94">
        <v>210000000</v>
      </c>
      <c r="I327" s="42">
        <f t="shared" si="7"/>
        <v>210000000</v>
      </c>
      <c r="J327" s="40" t="s">
        <v>1129</v>
      </c>
      <c r="K327" s="40" t="s">
        <v>1130</v>
      </c>
      <c r="L327" s="351" t="s">
        <v>1354</v>
      </c>
    </row>
    <row r="328" spans="2:12" ht="24" customHeight="1">
      <c r="B328" s="65">
        <v>41111506</v>
      </c>
      <c r="C328" s="81" t="s">
        <v>1390</v>
      </c>
      <c r="D328" s="39">
        <v>42401</v>
      </c>
      <c r="E328" s="67" t="s">
        <v>1171</v>
      </c>
      <c r="F328" s="67" t="s">
        <v>1363</v>
      </c>
      <c r="G328" s="82" t="s">
        <v>1367</v>
      </c>
      <c r="H328" s="89">
        <v>73000000</v>
      </c>
      <c r="I328" s="42">
        <f t="shared" si="7"/>
        <v>73000000</v>
      </c>
      <c r="J328" s="40" t="s">
        <v>1129</v>
      </c>
      <c r="K328" s="40" t="s">
        <v>1130</v>
      </c>
      <c r="L328" s="351" t="s">
        <v>1354</v>
      </c>
    </row>
    <row r="329" spans="2:12" ht="24" customHeight="1">
      <c r="B329" s="92">
        <v>21101701</v>
      </c>
      <c r="C329" s="93" t="s">
        <v>1421</v>
      </c>
      <c r="D329" s="39">
        <v>42401</v>
      </c>
      <c r="E329" s="67" t="s">
        <v>1171</v>
      </c>
      <c r="F329" s="67" t="s">
        <v>1363</v>
      </c>
      <c r="G329" s="82" t="s">
        <v>1367</v>
      </c>
      <c r="H329" s="94">
        <v>110000000</v>
      </c>
      <c r="I329" s="42">
        <f t="shared" si="7"/>
        <v>110000000</v>
      </c>
      <c r="J329" s="40" t="s">
        <v>1129</v>
      </c>
      <c r="K329" s="40" t="s">
        <v>1130</v>
      </c>
      <c r="L329" s="351" t="s">
        <v>1354</v>
      </c>
    </row>
    <row r="330" spans="2:12" ht="24" customHeight="1">
      <c r="B330" s="92">
        <v>21101904</v>
      </c>
      <c r="C330" s="93" t="s">
        <v>1422</v>
      </c>
      <c r="D330" s="39">
        <v>42401</v>
      </c>
      <c r="E330" s="67" t="s">
        <v>1171</v>
      </c>
      <c r="F330" s="67" t="s">
        <v>1363</v>
      </c>
      <c r="G330" s="82" t="s">
        <v>1367</v>
      </c>
      <c r="H330" s="94">
        <v>155000000</v>
      </c>
      <c r="I330" s="42">
        <f t="shared" si="7"/>
        <v>155000000</v>
      </c>
      <c r="J330" s="40" t="s">
        <v>1129</v>
      </c>
      <c r="K330" s="40" t="s">
        <v>1130</v>
      </c>
      <c r="L330" s="351" t="s">
        <v>1354</v>
      </c>
    </row>
    <row r="331" spans="2:12" ht="24" customHeight="1">
      <c r="B331" s="92">
        <v>23181514</v>
      </c>
      <c r="C331" s="93" t="s">
        <v>1423</v>
      </c>
      <c r="D331" s="39">
        <v>42401</v>
      </c>
      <c r="E331" s="67" t="s">
        <v>1171</v>
      </c>
      <c r="F331" s="67" t="s">
        <v>1370</v>
      </c>
      <c r="G331" s="82" t="s">
        <v>1367</v>
      </c>
      <c r="H331" s="94">
        <v>32000000</v>
      </c>
      <c r="I331" s="42">
        <f t="shared" si="7"/>
        <v>32000000</v>
      </c>
      <c r="J331" s="40" t="s">
        <v>1129</v>
      </c>
      <c r="K331" s="40" t="s">
        <v>1130</v>
      </c>
      <c r="L331" s="351" t="s">
        <v>1354</v>
      </c>
    </row>
    <row r="332" spans="2:12" ht="24" customHeight="1">
      <c r="B332" s="92">
        <v>24131503</v>
      </c>
      <c r="C332" s="93" t="s">
        <v>1424</v>
      </c>
      <c r="D332" s="39">
        <v>42401</v>
      </c>
      <c r="E332" s="67" t="s">
        <v>1171</v>
      </c>
      <c r="F332" s="67" t="s">
        <v>1365</v>
      </c>
      <c r="G332" s="82" t="s">
        <v>1367</v>
      </c>
      <c r="H332" s="94">
        <v>780000000</v>
      </c>
      <c r="I332" s="42">
        <f t="shared" si="7"/>
        <v>780000000</v>
      </c>
      <c r="J332" s="40" t="s">
        <v>1129</v>
      </c>
      <c r="K332" s="40" t="s">
        <v>1130</v>
      </c>
      <c r="L332" s="351" t="s">
        <v>1354</v>
      </c>
    </row>
    <row r="333" spans="2:12" ht="24" customHeight="1">
      <c r="B333" s="92">
        <v>21102006</v>
      </c>
      <c r="C333" s="93" t="s">
        <v>1425</v>
      </c>
      <c r="D333" s="39">
        <v>42401</v>
      </c>
      <c r="E333" s="67" t="s">
        <v>1171</v>
      </c>
      <c r="F333" s="67" t="s">
        <v>1363</v>
      </c>
      <c r="G333" s="82" t="s">
        <v>1367</v>
      </c>
      <c r="H333" s="94">
        <v>110000000</v>
      </c>
      <c r="I333" s="42">
        <f t="shared" si="7"/>
        <v>110000000</v>
      </c>
      <c r="J333" s="40" t="s">
        <v>1129</v>
      </c>
      <c r="K333" s="40" t="s">
        <v>1130</v>
      </c>
      <c r="L333" s="351" t="s">
        <v>1354</v>
      </c>
    </row>
    <row r="334" spans="2:12" ht="24" customHeight="1">
      <c r="B334" s="92">
        <v>21101703</v>
      </c>
      <c r="C334" s="93" t="s">
        <v>1426</v>
      </c>
      <c r="D334" s="39">
        <v>42401</v>
      </c>
      <c r="E334" s="67" t="s">
        <v>1171</v>
      </c>
      <c r="F334" s="67" t="s">
        <v>1365</v>
      </c>
      <c r="G334" s="82" t="s">
        <v>1367</v>
      </c>
      <c r="H334" s="94">
        <v>610000000</v>
      </c>
      <c r="I334" s="42">
        <f t="shared" si="7"/>
        <v>610000000</v>
      </c>
      <c r="J334" s="40" t="s">
        <v>1129</v>
      </c>
      <c r="K334" s="40" t="s">
        <v>1130</v>
      </c>
      <c r="L334" s="351" t="s">
        <v>1354</v>
      </c>
    </row>
    <row r="335" spans="2:12" ht="24" customHeight="1">
      <c r="B335" s="92">
        <v>23152900</v>
      </c>
      <c r="C335" s="93" t="s">
        <v>1427</v>
      </c>
      <c r="D335" s="39">
        <v>42401</v>
      </c>
      <c r="E335" s="67" t="s">
        <v>1171</v>
      </c>
      <c r="F335" s="67" t="s">
        <v>1365</v>
      </c>
      <c r="G335" s="82" t="s">
        <v>1367</v>
      </c>
      <c r="H335" s="94">
        <v>245000000</v>
      </c>
      <c r="I335" s="42">
        <f t="shared" si="7"/>
        <v>245000000</v>
      </c>
      <c r="J335" s="40" t="s">
        <v>1129</v>
      </c>
      <c r="K335" s="40" t="s">
        <v>1130</v>
      </c>
      <c r="L335" s="351" t="s">
        <v>1354</v>
      </c>
    </row>
    <row r="336" spans="2:12" ht="24" customHeight="1">
      <c r="B336" s="92">
        <v>25101602</v>
      </c>
      <c r="C336" s="93" t="s">
        <v>1428</v>
      </c>
      <c r="D336" s="39">
        <v>42401</v>
      </c>
      <c r="E336" s="67" t="s">
        <v>1171</v>
      </c>
      <c r="F336" s="67" t="s">
        <v>1363</v>
      </c>
      <c r="G336" s="82" t="s">
        <v>1367</v>
      </c>
      <c r="H336" s="94">
        <v>110000000</v>
      </c>
      <c r="I336" s="42">
        <f t="shared" si="7"/>
        <v>110000000</v>
      </c>
      <c r="J336" s="40" t="s">
        <v>1129</v>
      </c>
      <c r="K336" s="40" t="s">
        <v>1130</v>
      </c>
      <c r="L336" s="351" t="s">
        <v>1354</v>
      </c>
    </row>
    <row r="337" spans="2:12" ht="24" customHeight="1">
      <c r="B337" s="65">
        <v>40102000</v>
      </c>
      <c r="C337" s="93" t="s">
        <v>1429</v>
      </c>
      <c r="D337" s="39">
        <v>42401</v>
      </c>
      <c r="E337" s="67" t="s">
        <v>1171</v>
      </c>
      <c r="F337" s="67" t="s">
        <v>1363</v>
      </c>
      <c r="G337" s="82" t="s">
        <v>1367</v>
      </c>
      <c r="H337" s="94">
        <v>160000000</v>
      </c>
      <c r="I337" s="42">
        <f t="shared" si="7"/>
        <v>160000000</v>
      </c>
      <c r="J337" s="40" t="s">
        <v>1129</v>
      </c>
      <c r="K337" s="40" t="s">
        <v>1130</v>
      </c>
      <c r="L337" s="351" t="s">
        <v>1354</v>
      </c>
    </row>
    <row r="338" spans="2:12" ht="24" customHeight="1">
      <c r="B338" s="92">
        <v>42121800</v>
      </c>
      <c r="C338" s="93" t="s">
        <v>1430</v>
      </c>
      <c r="D338" s="39">
        <v>42401</v>
      </c>
      <c r="E338" s="67" t="s">
        <v>1171</v>
      </c>
      <c r="F338" s="67" t="s">
        <v>1363</v>
      </c>
      <c r="G338" s="82" t="s">
        <v>1367</v>
      </c>
      <c r="H338" s="94">
        <v>130000000</v>
      </c>
      <c r="I338" s="42">
        <f t="shared" si="7"/>
        <v>130000000</v>
      </c>
      <c r="J338" s="40" t="s">
        <v>1129</v>
      </c>
      <c r="K338" s="40" t="s">
        <v>1130</v>
      </c>
      <c r="L338" s="351" t="s">
        <v>1354</v>
      </c>
    </row>
    <row r="339" spans="2:12" ht="24" customHeight="1">
      <c r="B339" s="65">
        <v>24111810</v>
      </c>
      <c r="C339" s="81" t="s">
        <v>1431</v>
      </c>
      <c r="D339" s="39">
        <v>42401</v>
      </c>
      <c r="E339" s="67" t="s">
        <v>1171</v>
      </c>
      <c r="F339" s="67" t="s">
        <v>1363</v>
      </c>
      <c r="G339" s="82" t="s">
        <v>1367</v>
      </c>
      <c r="H339" s="89">
        <v>180000000</v>
      </c>
      <c r="I339" s="42">
        <f t="shared" si="7"/>
        <v>180000000</v>
      </c>
      <c r="J339" s="40" t="s">
        <v>1129</v>
      </c>
      <c r="K339" s="40" t="s">
        <v>1130</v>
      </c>
      <c r="L339" s="351" t="s">
        <v>1354</v>
      </c>
    </row>
    <row r="340" spans="2:12" ht="24" customHeight="1">
      <c r="B340" s="65">
        <v>48101600</v>
      </c>
      <c r="C340" s="81" t="s">
        <v>1432</v>
      </c>
      <c r="D340" s="39">
        <v>42401</v>
      </c>
      <c r="E340" s="67" t="s">
        <v>1171</v>
      </c>
      <c r="F340" s="67" t="s">
        <v>1363</v>
      </c>
      <c r="G340" s="82" t="s">
        <v>1367</v>
      </c>
      <c r="H340" s="89">
        <v>150000000</v>
      </c>
      <c r="I340" s="42">
        <f aca="true" t="shared" si="8" ref="I340:I403">H340</f>
        <v>150000000</v>
      </c>
      <c r="J340" s="40" t="s">
        <v>1129</v>
      </c>
      <c r="K340" s="40" t="s">
        <v>1130</v>
      </c>
      <c r="L340" s="351" t="s">
        <v>1354</v>
      </c>
    </row>
    <row r="341" spans="2:12" ht="24" customHeight="1">
      <c r="B341" s="65">
        <v>70121503</v>
      </c>
      <c r="C341" s="81" t="s">
        <v>1433</v>
      </c>
      <c r="D341" s="39">
        <v>42401</v>
      </c>
      <c r="E341" s="67" t="s">
        <v>1171</v>
      </c>
      <c r="F341" s="67" t="s">
        <v>1363</v>
      </c>
      <c r="G341" s="82" t="s">
        <v>1367</v>
      </c>
      <c r="H341" s="89">
        <v>100000000</v>
      </c>
      <c r="I341" s="42">
        <f t="shared" si="8"/>
        <v>100000000</v>
      </c>
      <c r="J341" s="40" t="s">
        <v>1129</v>
      </c>
      <c r="K341" s="40" t="s">
        <v>1130</v>
      </c>
      <c r="L341" s="351" t="s">
        <v>1354</v>
      </c>
    </row>
    <row r="342" spans="2:12" ht="24" customHeight="1">
      <c r="B342" s="65">
        <v>23152903</v>
      </c>
      <c r="C342" s="81" t="s">
        <v>1434</v>
      </c>
      <c r="D342" s="39">
        <v>42401</v>
      </c>
      <c r="E342" s="67" t="s">
        <v>1171</v>
      </c>
      <c r="F342" s="67" t="s">
        <v>1363</v>
      </c>
      <c r="G342" s="82" t="s">
        <v>1367</v>
      </c>
      <c r="H342" s="89">
        <v>100000000</v>
      </c>
      <c r="I342" s="42">
        <f t="shared" si="8"/>
        <v>100000000</v>
      </c>
      <c r="J342" s="40" t="s">
        <v>1129</v>
      </c>
      <c r="K342" s="40" t="s">
        <v>1130</v>
      </c>
      <c r="L342" s="351" t="s">
        <v>1354</v>
      </c>
    </row>
    <row r="343" spans="2:12" ht="24" customHeight="1">
      <c r="B343" s="65">
        <v>23151503</v>
      </c>
      <c r="C343" s="81" t="s">
        <v>1435</v>
      </c>
      <c r="D343" s="39">
        <v>42401</v>
      </c>
      <c r="E343" s="67" t="s">
        <v>1171</v>
      </c>
      <c r="F343" s="67" t="s">
        <v>1365</v>
      </c>
      <c r="G343" s="82" t="s">
        <v>1367</v>
      </c>
      <c r="H343" s="89">
        <v>300000000</v>
      </c>
      <c r="I343" s="42">
        <f t="shared" si="8"/>
        <v>300000000</v>
      </c>
      <c r="J343" s="40" t="s">
        <v>1129</v>
      </c>
      <c r="K343" s="40" t="s">
        <v>1130</v>
      </c>
      <c r="L343" s="351" t="s">
        <v>1354</v>
      </c>
    </row>
    <row r="344" spans="2:12" ht="24" customHeight="1">
      <c r="B344" s="65">
        <v>70121502</v>
      </c>
      <c r="C344" s="81" t="s">
        <v>1436</v>
      </c>
      <c r="D344" s="39">
        <v>42401</v>
      </c>
      <c r="E344" s="67" t="s">
        <v>1171</v>
      </c>
      <c r="F344" s="67" t="s">
        <v>1365</v>
      </c>
      <c r="G344" s="82" t="s">
        <v>1367</v>
      </c>
      <c r="H344" s="89">
        <v>1400000000</v>
      </c>
      <c r="I344" s="42">
        <f t="shared" si="8"/>
        <v>1400000000</v>
      </c>
      <c r="J344" s="40" t="s">
        <v>1129</v>
      </c>
      <c r="K344" s="40" t="s">
        <v>1130</v>
      </c>
      <c r="L344" s="351" t="s">
        <v>1354</v>
      </c>
    </row>
    <row r="345" spans="2:12" ht="24" customHeight="1">
      <c r="B345" s="65">
        <v>70141520</v>
      </c>
      <c r="C345" s="81" t="s">
        <v>1437</v>
      </c>
      <c r="D345" s="39">
        <v>42401</v>
      </c>
      <c r="E345" s="67" t="s">
        <v>1171</v>
      </c>
      <c r="F345" s="67" t="s">
        <v>1365</v>
      </c>
      <c r="G345" s="82" t="s">
        <v>1367</v>
      </c>
      <c r="H345" s="89">
        <v>5000000000</v>
      </c>
      <c r="I345" s="42">
        <f t="shared" si="8"/>
        <v>5000000000</v>
      </c>
      <c r="J345" s="40" t="s">
        <v>1129</v>
      </c>
      <c r="K345" s="40" t="s">
        <v>1130</v>
      </c>
      <c r="L345" s="351" t="s">
        <v>1354</v>
      </c>
    </row>
    <row r="346" spans="2:12" ht="24" customHeight="1">
      <c r="B346" s="65">
        <v>70141507</v>
      </c>
      <c r="C346" s="81" t="s">
        <v>1438</v>
      </c>
      <c r="D346" s="39">
        <v>42401</v>
      </c>
      <c r="E346" s="67" t="s">
        <v>1171</v>
      </c>
      <c r="F346" s="67" t="s">
        <v>1365</v>
      </c>
      <c r="G346" s="82" t="s">
        <v>1367</v>
      </c>
      <c r="H346" s="89">
        <v>220000000</v>
      </c>
      <c r="I346" s="42">
        <f t="shared" si="8"/>
        <v>220000000</v>
      </c>
      <c r="J346" s="40" t="s">
        <v>1129</v>
      </c>
      <c r="K346" s="40" t="s">
        <v>1130</v>
      </c>
      <c r="L346" s="351" t="s">
        <v>1354</v>
      </c>
    </row>
    <row r="347" spans="2:12" ht="24" customHeight="1">
      <c r="B347" s="65">
        <v>70141506</v>
      </c>
      <c r="C347" s="81" t="s">
        <v>1439</v>
      </c>
      <c r="D347" s="39">
        <v>42401</v>
      </c>
      <c r="E347" s="67" t="s">
        <v>1171</v>
      </c>
      <c r="F347" s="67" t="s">
        <v>1363</v>
      </c>
      <c r="G347" s="82" t="s">
        <v>1367</v>
      </c>
      <c r="H347" s="89">
        <v>320000000</v>
      </c>
      <c r="I347" s="42">
        <f t="shared" si="8"/>
        <v>320000000</v>
      </c>
      <c r="J347" s="40" t="s">
        <v>1129</v>
      </c>
      <c r="K347" s="40" t="s">
        <v>1130</v>
      </c>
      <c r="L347" s="351" t="s">
        <v>1354</v>
      </c>
    </row>
    <row r="348" spans="2:12" ht="24" customHeight="1">
      <c r="B348" s="65">
        <v>70131707</v>
      </c>
      <c r="C348" s="81" t="s">
        <v>1440</v>
      </c>
      <c r="D348" s="39">
        <v>42401</v>
      </c>
      <c r="E348" s="67" t="s">
        <v>1171</v>
      </c>
      <c r="F348" s="67" t="s">
        <v>1365</v>
      </c>
      <c r="G348" s="82" t="s">
        <v>1367</v>
      </c>
      <c r="H348" s="89">
        <v>1000000000</v>
      </c>
      <c r="I348" s="42">
        <f t="shared" si="8"/>
        <v>1000000000</v>
      </c>
      <c r="J348" s="40" t="s">
        <v>1129</v>
      </c>
      <c r="K348" s="40" t="s">
        <v>1130</v>
      </c>
      <c r="L348" s="351" t="s">
        <v>1354</v>
      </c>
    </row>
    <row r="349" spans="2:12" ht="24" customHeight="1">
      <c r="B349" s="65">
        <v>80110000</v>
      </c>
      <c r="C349" s="81" t="s">
        <v>1441</v>
      </c>
      <c r="D349" s="39">
        <v>42401</v>
      </c>
      <c r="E349" s="67" t="s">
        <v>1171</v>
      </c>
      <c r="F349" s="67" t="s">
        <v>1365</v>
      </c>
      <c r="G349" s="82" t="s">
        <v>1367</v>
      </c>
      <c r="H349" s="89">
        <v>300000000</v>
      </c>
      <c r="I349" s="42">
        <f t="shared" si="8"/>
        <v>300000000</v>
      </c>
      <c r="J349" s="40" t="s">
        <v>1129</v>
      </c>
      <c r="K349" s="40" t="s">
        <v>1130</v>
      </c>
      <c r="L349" s="351" t="s">
        <v>1354</v>
      </c>
    </row>
    <row r="350" spans="2:12" ht="24" customHeight="1">
      <c r="B350" s="65">
        <v>80000000</v>
      </c>
      <c r="C350" s="81" t="s">
        <v>1442</v>
      </c>
      <c r="D350" s="39">
        <v>42401</v>
      </c>
      <c r="E350" s="67" t="s">
        <v>1171</v>
      </c>
      <c r="F350" s="67" t="s">
        <v>1365</v>
      </c>
      <c r="G350" s="82" t="s">
        <v>1367</v>
      </c>
      <c r="H350" s="89">
        <v>1000000000</v>
      </c>
      <c r="I350" s="42">
        <f t="shared" si="8"/>
        <v>1000000000</v>
      </c>
      <c r="J350" s="40" t="s">
        <v>1129</v>
      </c>
      <c r="K350" s="40" t="s">
        <v>1130</v>
      </c>
      <c r="L350" s="351" t="s">
        <v>1354</v>
      </c>
    </row>
    <row r="351" spans="2:12" ht="24" customHeight="1">
      <c r="B351" s="65">
        <v>10170000</v>
      </c>
      <c r="C351" s="81" t="s">
        <v>1443</v>
      </c>
      <c r="D351" s="39">
        <v>42401</v>
      </c>
      <c r="E351" s="67" t="s">
        <v>1171</v>
      </c>
      <c r="F351" s="67" t="s">
        <v>1365</v>
      </c>
      <c r="G351" s="82" t="s">
        <v>1367</v>
      </c>
      <c r="H351" s="89">
        <v>1000000000</v>
      </c>
      <c r="I351" s="42">
        <f t="shared" si="8"/>
        <v>1000000000</v>
      </c>
      <c r="J351" s="40" t="s">
        <v>1129</v>
      </c>
      <c r="K351" s="40" t="s">
        <v>1130</v>
      </c>
      <c r="L351" s="351" t="s">
        <v>1354</v>
      </c>
    </row>
    <row r="352" spans="2:12" ht="24" customHeight="1">
      <c r="B352" s="65">
        <v>10171500</v>
      </c>
      <c r="C352" s="81" t="s">
        <v>1444</v>
      </c>
      <c r="D352" s="39">
        <v>42401</v>
      </c>
      <c r="E352" s="67" t="s">
        <v>1171</v>
      </c>
      <c r="F352" s="67" t="s">
        <v>1365</v>
      </c>
      <c r="G352" s="82" t="s">
        <v>1367</v>
      </c>
      <c r="H352" s="89">
        <v>150000000</v>
      </c>
      <c r="I352" s="42">
        <f t="shared" si="8"/>
        <v>150000000</v>
      </c>
      <c r="J352" s="40" t="s">
        <v>1129</v>
      </c>
      <c r="K352" s="40" t="s">
        <v>1130</v>
      </c>
      <c r="L352" s="351" t="s">
        <v>1354</v>
      </c>
    </row>
    <row r="353" spans="2:12" ht="24" customHeight="1">
      <c r="B353" s="65">
        <v>10171600</v>
      </c>
      <c r="C353" s="81" t="s">
        <v>1445</v>
      </c>
      <c r="D353" s="39">
        <v>42401</v>
      </c>
      <c r="E353" s="67" t="s">
        <v>1171</v>
      </c>
      <c r="F353" s="67" t="s">
        <v>1365</v>
      </c>
      <c r="G353" s="82" t="s">
        <v>1367</v>
      </c>
      <c r="H353" s="89">
        <v>300000000</v>
      </c>
      <c r="I353" s="42">
        <f t="shared" si="8"/>
        <v>300000000</v>
      </c>
      <c r="J353" s="40" t="s">
        <v>1129</v>
      </c>
      <c r="K353" s="40" t="s">
        <v>1130</v>
      </c>
      <c r="L353" s="351" t="s">
        <v>1354</v>
      </c>
    </row>
    <row r="354" spans="2:12" ht="24" customHeight="1">
      <c r="B354" s="65">
        <v>10171800</v>
      </c>
      <c r="C354" s="81" t="s">
        <v>1446</v>
      </c>
      <c r="D354" s="39">
        <v>42401</v>
      </c>
      <c r="E354" s="67" t="s">
        <v>1171</v>
      </c>
      <c r="F354" s="67" t="s">
        <v>1365</v>
      </c>
      <c r="G354" s="82" t="s">
        <v>1367</v>
      </c>
      <c r="H354" s="89">
        <v>70000000</v>
      </c>
      <c r="I354" s="42">
        <f t="shared" si="8"/>
        <v>70000000</v>
      </c>
      <c r="J354" s="40" t="s">
        <v>1129</v>
      </c>
      <c r="K354" s="40" t="s">
        <v>1130</v>
      </c>
      <c r="L354" s="351" t="s">
        <v>1354</v>
      </c>
    </row>
    <row r="355" spans="2:12" ht="24" customHeight="1">
      <c r="B355" s="65">
        <v>10171702</v>
      </c>
      <c r="C355" s="81" t="s">
        <v>1447</v>
      </c>
      <c r="D355" s="39">
        <v>42401</v>
      </c>
      <c r="E355" s="67" t="s">
        <v>1171</v>
      </c>
      <c r="F355" s="67" t="s">
        <v>1370</v>
      </c>
      <c r="G355" s="82" t="s">
        <v>1367</v>
      </c>
      <c r="H355" s="89">
        <v>200000000</v>
      </c>
      <c r="I355" s="42">
        <f t="shared" si="8"/>
        <v>200000000</v>
      </c>
      <c r="J355" s="40" t="s">
        <v>1129</v>
      </c>
      <c r="K355" s="40" t="s">
        <v>1130</v>
      </c>
      <c r="L355" s="351" t="s">
        <v>1354</v>
      </c>
    </row>
    <row r="356" spans="2:12" ht="24" customHeight="1">
      <c r="B356" s="65">
        <v>10191509</v>
      </c>
      <c r="C356" s="81" t="s">
        <v>1448</v>
      </c>
      <c r="D356" s="39">
        <v>42401</v>
      </c>
      <c r="E356" s="67" t="s">
        <v>1171</v>
      </c>
      <c r="F356" s="67" t="s">
        <v>1370</v>
      </c>
      <c r="G356" s="82" t="s">
        <v>1367</v>
      </c>
      <c r="H356" s="89">
        <v>200000000</v>
      </c>
      <c r="I356" s="42">
        <f t="shared" si="8"/>
        <v>200000000</v>
      </c>
      <c r="J356" s="40" t="s">
        <v>1129</v>
      </c>
      <c r="K356" s="40" t="s">
        <v>1130</v>
      </c>
      <c r="L356" s="351" t="s">
        <v>1354</v>
      </c>
    </row>
    <row r="357" spans="2:12" ht="24" customHeight="1">
      <c r="B357" s="65">
        <v>10171700</v>
      </c>
      <c r="C357" s="81" t="s">
        <v>1449</v>
      </c>
      <c r="D357" s="39">
        <v>42401</v>
      </c>
      <c r="E357" s="67" t="s">
        <v>1171</v>
      </c>
      <c r="F357" s="67" t="s">
        <v>1370</v>
      </c>
      <c r="G357" s="82" t="s">
        <v>1367</v>
      </c>
      <c r="H357" s="89">
        <v>55000000</v>
      </c>
      <c r="I357" s="42">
        <f t="shared" si="8"/>
        <v>55000000</v>
      </c>
      <c r="J357" s="40" t="s">
        <v>1129</v>
      </c>
      <c r="K357" s="40" t="s">
        <v>1130</v>
      </c>
      <c r="L357" s="351" t="s">
        <v>1354</v>
      </c>
    </row>
    <row r="358" spans="2:12" ht="24" customHeight="1">
      <c r="B358" s="95">
        <v>10171502</v>
      </c>
      <c r="C358" s="96" t="s">
        <v>1450</v>
      </c>
      <c r="D358" s="39">
        <v>42401</v>
      </c>
      <c r="E358" s="67" t="s">
        <v>1451</v>
      </c>
      <c r="F358" s="67" t="s">
        <v>1370</v>
      </c>
      <c r="G358" s="82" t="s">
        <v>1353</v>
      </c>
      <c r="H358" s="89">
        <v>32000000</v>
      </c>
      <c r="I358" s="42">
        <f t="shared" si="8"/>
        <v>32000000</v>
      </c>
      <c r="J358" s="40" t="s">
        <v>1129</v>
      </c>
      <c r="K358" s="40" t="s">
        <v>1130</v>
      </c>
      <c r="L358" s="351" t="s">
        <v>1354</v>
      </c>
    </row>
    <row r="359" spans="2:12" ht="24" customHeight="1">
      <c r="B359" s="65">
        <v>31152002</v>
      </c>
      <c r="C359" s="81" t="s">
        <v>1452</v>
      </c>
      <c r="D359" s="39">
        <v>42401</v>
      </c>
      <c r="E359" s="67" t="s">
        <v>1171</v>
      </c>
      <c r="F359" s="67" t="s">
        <v>1363</v>
      </c>
      <c r="G359" s="82" t="s">
        <v>1367</v>
      </c>
      <c r="H359" s="89">
        <v>100000000</v>
      </c>
      <c r="I359" s="42">
        <f t="shared" si="8"/>
        <v>100000000</v>
      </c>
      <c r="J359" s="40" t="s">
        <v>1129</v>
      </c>
      <c r="K359" s="40" t="s">
        <v>1130</v>
      </c>
      <c r="L359" s="351" t="s">
        <v>1354</v>
      </c>
    </row>
    <row r="360" spans="2:12" ht="24" customHeight="1">
      <c r="B360" s="65">
        <v>30102901</v>
      </c>
      <c r="C360" s="81" t="s">
        <v>1453</v>
      </c>
      <c r="D360" s="39">
        <v>42401</v>
      </c>
      <c r="E360" s="67" t="s">
        <v>1171</v>
      </c>
      <c r="F360" s="67" t="s">
        <v>1363</v>
      </c>
      <c r="G360" s="82" t="s">
        <v>1367</v>
      </c>
      <c r="H360" s="89">
        <v>50000000</v>
      </c>
      <c r="I360" s="42">
        <f t="shared" si="8"/>
        <v>50000000</v>
      </c>
      <c r="J360" s="40" t="s">
        <v>1129</v>
      </c>
      <c r="K360" s="40" t="s">
        <v>1130</v>
      </c>
      <c r="L360" s="351" t="s">
        <v>1354</v>
      </c>
    </row>
    <row r="361" spans="2:12" ht="24" customHeight="1">
      <c r="B361" s="65">
        <v>30102904</v>
      </c>
      <c r="C361" s="81" t="s">
        <v>1454</v>
      </c>
      <c r="D361" s="39">
        <v>42401</v>
      </c>
      <c r="E361" s="67" t="s">
        <v>1171</v>
      </c>
      <c r="F361" s="67" t="s">
        <v>1363</v>
      </c>
      <c r="G361" s="82" t="s">
        <v>1367</v>
      </c>
      <c r="H361" s="89">
        <v>20000000</v>
      </c>
      <c r="I361" s="42">
        <f t="shared" si="8"/>
        <v>20000000</v>
      </c>
      <c r="J361" s="40" t="s">
        <v>1129</v>
      </c>
      <c r="K361" s="40" t="s">
        <v>1130</v>
      </c>
      <c r="L361" s="351" t="s">
        <v>1354</v>
      </c>
    </row>
    <row r="362" spans="2:12" ht="24" customHeight="1">
      <c r="B362" s="65">
        <v>31181701</v>
      </c>
      <c r="C362" s="81" t="s">
        <v>1455</v>
      </c>
      <c r="D362" s="39">
        <v>42401</v>
      </c>
      <c r="E362" s="67" t="s">
        <v>1171</v>
      </c>
      <c r="F362" s="67" t="s">
        <v>1365</v>
      </c>
      <c r="G362" s="82" t="s">
        <v>1367</v>
      </c>
      <c r="H362" s="89">
        <v>300000000</v>
      </c>
      <c r="I362" s="42">
        <f t="shared" si="8"/>
        <v>300000000</v>
      </c>
      <c r="J362" s="40" t="s">
        <v>1129</v>
      </c>
      <c r="K362" s="40" t="s">
        <v>1130</v>
      </c>
      <c r="L362" s="351" t="s">
        <v>1354</v>
      </c>
    </row>
    <row r="363" spans="2:12" ht="24" customHeight="1">
      <c r="B363" s="65">
        <v>55121503</v>
      </c>
      <c r="C363" s="81" t="s">
        <v>1456</v>
      </c>
      <c r="D363" s="39">
        <v>42401</v>
      </c>
      <c r="E363" s="67" t="s">
        <v>1171</v>
      </c>
      <c r="F363" s="67" t="s">
        <v>1363</v>
      </c>
      <c r="G363" s="82" t="s">
        <v>1367</v>
      </c>
      <c r="H363" s="89">
        <v>100000000</v>
      </c>
      <c r="I363" s="42">
        <f t="shared" si="8"/>
        <v>100000000</v>
      </c>
      <c r="J363" s="40" t="s">
        <v>1129</v>
      </c>
      <c r="K363" s="40" t="s">
        <v>1130</v>
      </c>
      <c r="L363" s="351" t="s">
        <v>1354</v>
      </c>
    </row>
    <row r="364" spans="2:12" ht="24" customHeight="1">
      <c r="B364" s="65">
        <v>52151648</v>
      </c>
      <c r="C364" s="81" t="s">
        <v>1457</v>
      </c>
      <c r="D364" s="39">
        <v>42401</v>
      </c>
      <c r="E364" s="67" t="s">
        <v>1171</v>
      </c>
      <c r="F364" s="67" t="s">
        <v>1370</v>
      </c>
      <c r="G364" s="82" t="s">
        <v>1367</v>
      </c>
      <c r="H364" s="89">
        <v>2000000</v>
      </c>
      <c r="I364" s="42">
        <f t="shared" si="8"/>
        <v>2000000</v>
      </c>
      <c r="J364" s="40" t="s">
        <v>1129</v>
      </c>
      <c r="K364" s="40" t="s">
        <v>1130</v>
      </c>
      <c r="L364" s="351" t="s">
        <v>1354</v>
      </c>
    </row>
    <row r="365" spans="2:12" ht="24" customHeight="1">
      <c r="B365" s="65">
        <v>41111500</v>
      </c>
      <c r="C365" s="81" t="s">
        <v>1458</v>
      </c>
      <c r="D365" s="39">
        <v>42401</v>
      </c>
      <c r="E365" s="67" t="s">
        <v>1171</v>
      </c>
      <c r="F365" s="67" t="s">
        <v>1370</v>
      </c>
      <c r="G365" s="82" t="s">
        <v>1367</v>
      </c>
      <c r="H365" s="89">
        <v>12000000</v>
      </c>
      <c r="I365" s="42">
        <f t="shared" si="8"/>
        <v>12000000</v>
      </c>
      <c r="J365" s="40" t="s">
        <v>1129</v>
      </c>
      <c r="K365" s="40" t="s">
        <v>1130</v>
      </c>
      <c r="L365" s="351" t="s">
        <v>1354</v>
      </c>
    </row>
    <row r="366" spans="2:12" ht="24" customHeight="1">
      <c r="B366" s="65">
        <v>21101502</v>
      </c>
      <c r="C366" s="81" t="s">
        <v>1459</v>
      </c>
      <c r="D366" s="39">
        <v>42401</v>
      </c>
      <c r="E366" s="67" t="s">
        <v>1171</v>
      </c>
      <c r="F366" s="67" t="s">
        <v>1365</v>
      </c>
      <c r="G366" s="82" t="s">
        <v>1367</v>
      </c>
      <c r="H366" s="89">
        <v>4000000000</v>
      </c>
      <c r="I366" s="42">
        <f t="shared" si="8"/>
        <v>4000000000</v>
      </c>
      <c r="J366" s="40" t="s">
        <v>1129</v>
      </c>
      <c r="K366" s="40" t="s">
        <v>1130</v>
      </c>
      <c r="L366" s="351" t="s">
        <v>1354</v>
      </c>
    </row>
    <row r="367" spans="2:12" ht="24" customHeight="1">
      <c r="B367" s="65">
        <v>21101511</v>
      </c>
      <c r="C367" s="81" t="s">
        <v>1460</v>
      </c>
      <c r="D367" s="39">
        <v>42401</v>
      </c>
      <c r="E367" s="67" t="s">
        <v>1171</v>
      </c>
      <c r="F367" s="67" t="s">
        <v>1370</v>
      </c>
      <c r="G367" s="82" t="s">
        <v>1367</v>
      </c>
      <c r="H367" s="89">
        <v>25000000</v>
      </c>
      <c r="I367" s="42">
        <f t="shared" si="8"/>
        <v>25000000</v>
      </c>
      <c r="J367" s="40" t="s">
        <v>1129</v>
      </c>
      <c r="K367" s="40" t="s">
        <v>1130</v>
      </c>
      <c r="L367" s="351" t="s">
        <v>1354</v>
      </c>
    </row>
    <row r="368" spans="2:12" ht="24" customHeight="1">
      <c r="B368" s="65">
        <v>21101512</v>
      </c>
      <c r="C368" s="81" t="s">
        <v>1461</v>
      </c>
      <c r="D368" s="39">
        <v>42401</v>
      </c>
      <c r="E368" s="67" t="s">
        <v>1171</v>
      </c>
      <c r="F368" s="67" t="s">
        <v>1365</v>
      </c>
      <c r="G368" s="82" t="s">
        <v>1367</v>
      </c>
      <c r="H368" s="89">
        <v>11000000000</v>
      </c>
      <c r="I368" s="42">
        <f t="shared" si="8"/>
        <v>11000000000</v>
      </c>
      <c r="J368" s="40" t="s">
        <v>1129</v>
      </c>
      <c r="K368" s="40" t="s">
        <v>1130</v>
      </c>
      <c r="L368" s="351" t="s">
        <v>1354</v>
      </c>
    </row>
    <row r="369" spans="2:12" ht="24" customHeight="1">
      <c r="B369" s="65">
        <v>26101107</v>
      </c>
      <c r="C369" s="81" t="s">
        <v>1462</v>
      </c>
      <c r="D369" s="39">
        <v>42401</v>
      </c>
      <c r="E369" s="67" t="s">
        <v>1171</v>
      </c>
      <c r="F369" s="67" t="s">
        <v>1370</v>
      </c>
      <c r="G369" s="82" t="s">
        <v>1367</v>
      </c>
      <c r="H369" s="89">
        <v>50000000</v>
      </c>
      <c r="I369" s="42">
        <f t="shared" si="8"/>
        <v>50000000</v>
      </c>
      <c r="J369" s="40" t="s">
        <v>1129</v>
      </c>
      <c r="K369" s="40" t="s">
        <v>1130</v>
      </c>
      <c r="L369" s="351" t="s">
        <v>1354</v>
      </c>
    </row>
    <row r="370" spans="2:12" ht="24" customHeight="1">
      <c r="B370" s="65">
        <v>40142000</v>
      </c>
      <c r="C370" s="81" t="s">
        <v>1463</v>
      </c>
      <c r="D370" s="39">
        <v>42401</v>
      </c>
      <c r="E370" s="67" t="s">
        <v>1171</v>
      </c>
      <c r="F370" s="67" t="s">
        <v>1370</v>
      </c>
      <c r="G370" s="82" t="s">
        <v>1367</v>
      </c>
      <c r="H370" s="89">
        <v>50000000</v>
      </c>
      <c r="I370" s="42">
        <f t="shared" si="8"/>
        <v>50000000</v>
      </c>
      <c r="J370" s="40" t="s">
        <v>1129</v>
      </c>
      <c r="K370" s="40" t="s">
        <v>1130</v>
      </c>
      <c r="L370" s="351" t="s">
        <v>1354</v>
      </c>
    </row>
    <row r="371" spans="2:12" ht="24" customHeight="1">
      <c r="B371" s="65">
        <v>78101604</v>
      </c>
      <c r="C371" s="81" t="s">
        <v>1464</v>
      </c>
      <c r="D371" s="39">
        <v>42401</v>
      </c>
      <c r="E371" s="67" t="s">
        <v>1171</v>
      </c>
      <c r="F371" s="67" t="s">
        <v>1363</v>
      </c>
      <c r="G371" s="82" t="s">
        <v>1367</v>
      </c>
      <c r="H371" s="89">
        <v>350000000</v>
      </c>
      <c r="I371" s="42">
        <f t="shared" si="8"/>
        <v>350000000</v>
      </c>
      <c r="J371" s="40" t="s">
        <v>1129</v>
      </c>
      <c r="K371" s="40" t="s">
        <v>1130</v>
      </c>
      <c r="L371" s="351" t="s">
        <v>1354</v>
      </c>
    </row>
    <row r="372" spans="2:12" ht="24" customHeight="1">
      <c r="B372" s="65">
        <v>70121560</v>
      </c>
      <c r="C372" s="81" t="s">
        <v>1465</v>
      </c>
      <c r="D372" s="39">
        <v>42401</v>
      </c>
      <c r="E372" s="67" t="s">
        <v>1171</v>
      </c>
      <c r="F372" s="67" t="s">
        <v>1365</v>
      </c>
      <c r="G372" s="82" t="s">
        <v>1367</v>
      </c>
      <c r="H372" s="89">
        <v>15400000000</v>
      </c>
      <c r="I372" s="42">
        <f t="shared" si="8"/>
        <v>15400000000</v>
      </c>
      <c r="J372" s="40" t="s">
        <v>1129</v>
      </c>
      <c r="K372" s="40" t="s">
        <v>1130</v>
      </c>
      <c r="L372" s="351" t="s">
        <v>1354</v>
      </c>
    </row>
    <row r="373" spans="2:12" ht="24" customHeight="1">
      <c r="B373" s="65">
        <v>70121602</v>
      </c>
      <c r="C373" s="81" t="s">
        <v>1466</v>
      </c>
      <c r="D373" s="39">
        <v>42401</v>
      </c>
      <c r="E373" s="67" t="s">
        <v>1171</v>
      </c>
      <c r="F373" s="67" t="s">
        <v>1363</v>
      </c>
      <c r="G373" s="82" t="s">
        <v>1367</v>
      </c>
      <c r="H373" s="89">
        <v>250000000</v>
      </c>
      <c r="I373" s="42">
        <f t="shared" si="8"/>
        <v>250000000</v>
      </c>
      <c r="J373" s="40" t="s">
        <v>1129</v>
      </c>
      <c r="K373" s="40" t="s">
        <v>1130</v>
      </c>
      <c r="L373" s="351" t="s">
        <v>1354</v>
      </c>
    </row>
    <row r="374" spans="2:12" ht="24" customHeight="1">
      <c r="B374" s="65">
        <v>70121610</v>
      </c>
      <c r="C374" s="81" t="s">
        <v>1467</v>
      </c>
      <c r="D374" s="39">
        <v>42401</v>
      </c>
      <c r="E374" s="67" t="s">
        <v>1171</v>
      </c>
      <c r="F374" s="67" t="s">
        <v>1363</v>
      </c>
      <c r="G374" s="82" t="s">
        <v>1367</v>
      </c>
      <c r="H374" s="89">
        <v>100000000</v>
      </c>
      <c r="I374" s="42">
        <f t="shared" si="8"/>
        <v>100000000</v>
      </c>
      <c r="J374" s="40" t="s">
        <v>1129</v>
      </c>
      <c r="K374" s="40" t="s">
        <v>1130</v>
      </c>
      <c r="L374" s="351" t="s">
        <v>1354</v>
      </c>
    </row>
    <row r="375" spans="2:12" ht="24" customHeight="1">
      <c r="B375" s="65">
        <v>76122406</v>
      </c>
      <c r="C375" s="81" t="s">
        <v>1468</v>
      </c>
      <c r="D375" s="39">
        <v>42401</v>
      </c>
      <c r="E375" s="67" t="s">
        <v>1171</v>
      </c>
      <c r="F375" s="67" t="s">
        <v>1370</v>
      </c>
      <c r="G375" s="82" t="s">
        <v>1367</v>
      </c>
      <c r="H375" s="89">
        <v>10000000</v>
      </c>
      <c r="I375" s="42">
        <f t="shared" si="8"/>
        <v>10000000</v>
      </c>
      <c r="J375" s="40" t="s">
        <v>1129</v>
      </c>
      <c r="K375" s="40" t="s">
        <v>1130</v>
      </c>
      <c r="L375" s="351" t="s">
        <v>1354</v>
      </c>
    </row>
    <row r="376" spans="2:12" ht="24" customHeight="1">
      <c r="B376" s="65">
        <v>95141502</v>
      </c>
      <c r="C376" s="81" t="s">
        <v>1469</v>
      </c>
      <c r="D376" s="39">
        <v>42401</v>
      </c>
      <c r="E376" s="67" t="s">
        <v>1171</v>
      </c>
      <c r="F376" s="67" t="s">
        <v>1365</v>
      </c>
      <c r="G376" s="82" t="s">
        <v>1367</v>
      </c>
      <c r="H376" s="89">
        <v>700000000</v>
      </c>
      <c r="I376" s="42">
        <f t="shared" si="8"/>
        <v>700000000</v>
      </c>
      <c r="J376" s="40" t="s">
        <v>1129</v>
      </c>
      <c r="K376" s="40" t="s">
        <v>1130</v>
      </c>
      <c r="L376" s="351" t="s">
        <v>1354</v>
      </c>
    </row>
    <row r="377" spans="2:12" ht="24" customHeight="1">
      <c r="B377" s="65">
        <v>24111503</v>
      </c>
      <c r="C377" s="81" t="s">
        <v>1470</v>
      </c>
      <c r="D377" s="39">
        <v>42401</v>
      </c>
      <c r="E377" s="67" t="s">
        <v>1171</v>
      </c>
      <c r="F377" s="67" t="s">
        <v>1370</v>
      </c>
      <c r="G377" s="82" t="s">
        <v>1367</v>
      </c>
      <c r="H377" s="89">
        <v>10000000</v>
      </c>
      <c r="I377" s="42">
        <f t="shared" si="8"/>
        <v>10000000</v>
      </c>
      <c r="J377" s="40" t="s">
        <v>1129</v>
      </c>
      <c r="K377" s="40" t="s">
        <v>1130</v>
      </c>
      <c r="L377" s="351" t="s">
        <v>1354</v>
      </c>
    </row>
    <row r="378" spans="2:12" ht="24" customHeight="1">
      <c r="B378" s="65">
        <v>11111501</v>
      </c>
      <c r="C378" s="81" t="s">
        <v>1471</v>
      </c>
      <c r="D378" s="39">
        <v>42401</v>
      </c>
      <c r="E378" s="67" t="s">
        <v>1171</v>
      </c>
      <c r="F378" s="67" t="s">
        <v>1370</v>
      </c>
      <c r="G378" s="82" t="s">
        <v>1367</v>
      </c>
      <c r="H378" s="89">
        <v>5000000</v>
      </c>
      <c r="I378" s="42">
        <f t="shared" si="8"/>
        <v>5000000</v>
      </c>
      <c r="J378" s="40" t="s">
        <v>1129</v>
      </c>
      <c r="K378" s="40" t="s">
        <v>1130</v>
      </c>
      <c r="L378" s="351" t="s">
        <v>1354</v>
      </c>
    </row>
    <row r="379" spans="2:12" ht="24" customHeight="1">
      <c r="B379" s="65">
        <v>70101804</v>
      </c>
      <c r="C379" s="81" t="s">
        <v>1472</v>
      </c>
      <c r="D379" s="39">
        <v>42401</v>
      </c>
      <c r="E379" s="67" t="s">
        <v>1171</v>
      </c>
      <c r="F379" s="67" t="s">
        <v>1363</v>
      </c>
      <c r="G379" s="82" t="s">
        <v>1367</v>
      </c>
      <c r="H379" s="89">
        <v>110000000</v>
      </c>
      <c r="I379" s="42">
        <f t="shared" si="8"/>
        <v>110000000</v>
      </c>
      <c r="J379" s="40" t="s">
        <v>1129</v>
      </c>
      <c r="K379" s="40" t="s">
        <v>1130</v>
      </c>
      <c r="L379" s="351" t="s">
        <v>1354</v>
      </c>
    </row>
    <row r="380" spans="2:12" ht="24" customHeight="1">
      <c r="B380" s="65">
        <v>70121608</v>
      </c>
      <c r="C380" s="81" t="s">
        <v>1473</v>
      </c>
      <c r="D380" s="39">
        <v>42401</v>
      </c>
      <c r="E380" s="67" t="s">
        <v>1171</v>
      </c>
      <c r="F380" s="67" t="s">
        <v>1370</v>
      </c>
      <c r="G380" s="82" t="s">
        <v>1367</v>
      </c>
      <c r="H380" s="89">
        <v>20000000</v>
      </c>
      <c r="I380" s="42">
        <f t="shared" si="8"/>
        <v>20000000</v>
      </c>
      <c r="J380" s="40" t="s">
        <v>1129</v>
      </c>
      <c r="K380" s="40" t="s">
        <v>1130</v>
      </c>
      <c r="L380" s="351" t="s">
        <v>1354</v>
      </c>
    </row>
    <row r="381" spans="2:12" ht="24" customHeight="1">
      <c r="B381" s="65">
        <v>51254444</v>
      </c>
      <c r="C381" s="81" t="s">
        <v>1474</v>
      </c>
      <c r="D381" s="39">
        <v>42401</v>
      </c>
      <c r="E381" s="67" t="s">
        <v>1171</v>
      </c>
      <c r="F381" s="67" t="s">
        <v>1370</v>
      </c>
      <c r="G381" s="82" t="s">
        <v>1367</v>
      </c>
      <c r="H381" s="89">
        <v>5000000</v>
      </c>
      <c r="I381" s="42">
        <f t="shared" si="8"/>
        <v>5000000</v>
      </c>
      <c r="J381" s="40" t="s">
        <v>1129</v>
      </c>
      <c r="K381" s="40" t="s">
        <v>1130</v>
      </c>
      <c r="L381" s="351" t="s">
        <v>1354</v>
      </c>
    </row>
    <row r="382" spans="2:12" ht="24" customHeight="1">
      <c r="B382" s="65">
        <v>21101905</v>
      </c>
      <c r="C382" s="81" t="s">
        <v>1475</v>
      </c>
      <c r="D382" s="39">
        <v>42401</v>
      </c>
      <c r="E382" s="67" t="s">
        <v>1171</v>
      </c>
      <c r="F382" s="67" t="s">
        <v>1370</v>
      </c>
      <c r="G382" s="82" t="s">
        <v>1367</v>
      </c>
      <c r="H382" s="89">
        <v>3000000</v>
      </c>
      <c r="I382" s="42">
        <f t="shared" si="8"/>
        <v>3000000</v>
      </c>
      <c r="J382" s="40" t="s">
        <v>1129</v>
      </c>
      <c r="K382" s="40" t="s">
        <v>1130</v>
      </c>
      <c r="L382" s="351" t="s">
        <v>1354</v>
      </c>
    </row>
    <row r="383" spans="2:12" ht="24" customHeight="1">
      <c r="B383" s="65">
        <v>27112000</v>
      </c>
      <c r="C383" s="81" t="s">
        <v>1476</v>
      </c>
      <c r="D383" s="39">
        <v>42401</v>
      </c>
      <c r="E383" s="67" t="s">
        <v>1171</v>
      </c>
      <c r="F383" s="67" t="s">
        <v>1370</v>
      </c>
      <c r="G383" s="82" t="s">
        <v>1367</v>
      </c>
      <c r="H383" s="89">
        <v>5000000</v>
      </c>
      <c r="I383" s="42">
        <f t="shared" si="8"/>
        <v>5000000</v>
      </c>
      <c r="J383" s="40" t="s">
        <v>1129</v>
      </c>
      <c r="K383" s="40" t="s">
        <v>1130</v>
      </c>
      <c r="L383" s="351" t="s">
        <v>1354</v>
      </c>
    </row>
    <row r="384" spans="2:12" ht="24" customHeight="1">
      <c r="B384" s="65">
        <v>27112001</v>
      </c>
      <c r="C384" s="81" t="s">
        <v>1477</v>
      </c>
      <c r="D384" s="39">
        <v>42401</v>
      </c>
      <c r="E384" s="67" t="s">
        <v>1171</v>
      </c>
      <c r="F384" s="67" t="s">
        <v>1370</v>
      </c>
      <c r="G384" s="82" t="s">
        <v>1367</v>
      </c>
      <c r="H384" s="89">
        <v>1000000</v>
      </c>
      <c r="I384" s="42">
        <f t="shared" si="8"/>
        <v>1000000</v>
      </c>
      <c r="J384" s="40" t="s">
        <v>1129</v>
      </c>
      <c r="K384" s="40" t="s">
        <v>1130</v>
      </c>
      <c r="L384" s="351" t="s">
        <v>1354</v>
      </c>
    </row>
    <row r="385" spans="2:12" ht="24" customHeight="1">
      <c r="B385" s="65">
        <v>27112002</v>
      </c>
      <c r="C385" s="81" t="s">
        <v>1478</v>
      </c>
      <c r="D385" s="39">
        <v>42401</v>
      </c>
      <c r="E385" s="67" t="s">
        <v>1171</v>
      </c>
      <c r="F385" s="67" t="s">
        <v>1370</v>
      </c>
      <c r="G385" s="82" t="s">
        <v>1367</v>
      </c>
      <c r="H385" s="89">
        <v>1000000</v>
      </c>
      <c r="I385" s="42">
        <f t="shared" si="8"/>
        <v>1000000</v>
      </c>
      <c r="J385" s="40" t="s">
        <v>1129</v>
      </c>
      <c r="K385" s="40" t="s">
        <v>1130</v>
      </c>
      <c r="L385" s="351" t="s">
        <v>1354</v>
      </c>
    </row>
    <row r="386" spans="2:12" ht="24" customHeight="1">
      <c r="B386" s="65">
        <v>27112003</v>
      </c>
      <c r="C386" s="81" t="s">
        <v>1479</v>
      </c>
      <c r="D386" s="39">
        <v>42401</v>
      </c>
      <c r="E386" s="67" t="s">
        <v>1171</v>
      </c>
      <c r="F386" s="67" t="s">
        <v>1370</v>
      </c>
      <c r="G386" s="82" t="s">
        <v>1367</v>
      </c>
      <c r="H386" s="89">
        <v>1000000</v>
      </c>
      <c r="I386" s="42">
        <f t="shared" si="8"/>
        <v>1000000</v>
      </c>
      <c r="J386" s="40" t="s">
        <v>1129</v>
      </c>
      <c r="K386" s="40" t="s">
        <v>1130</v>
      </c>
      <c r="L386" s="351" t="s">
        <v>1354</v>
      </c>
    </row>
    <row r="387" spans="2:12" ht="24" customHeight="1">
      <c r="B387" s="65">
        <v>27112004</v>
      </c>
      <c r="C387" s="81" t="s">
        <v>1480</v>
      </c>
      <c r="D387" s="39">
        <v>42401</v>
      </c>
      <c r="E387" s="67" t="s">
        <v>1171</v>
      </c>
      <c r="F387" s="67" t="s">
        <v>1370</v>
      </c>
      <c r="G387" s="82" t="s">
        <v>1367</v>
      </c>
      <c r="H387" s="89">
        <v>5000000</v>
      </c>
      <c r="I387" s="42">
        <f t="shared" si="8"/>
        <v>5000000</v>
      </c>
      <c r="J387" s="40" t="s">
        <v>1129</v>
      </c>
      <c r="K387" s="40" t="s">
        <v>1130</v>
      </c>
      <c r="L387" s="351" t="s">
        <v>1354</v>
      </c>
    </row>
    <row r="388" spans="2:12" ht="24" customHeight="1">
      <c r="B388" s="65">
        <v>27112005</v>
      </c>
      <c r="C388" s="81" t="s">
        <v>1481</v>
      </c>
      <c r="D388" s="39">
        <v>42401</v>
      </c>
      <c r="E388" s="67" t="s">
        <v>1171</v>
      </c>
      <c r="F388" s="67" t="s">
        <v>1370</v>
      </c>
      <c r="G388" s="82" t="s">
        <v>1367</v>
      </c>
      <c r="H388" s="89">
        <v>1000000</v>
      </c>
      <c r="I388" s="42">
        <f t="shared" si="8"/>
        <v>1000000</v>
      </c>
      <c r="J388" s="40" t="s">
        <v>1129</v>
      </c>
      <c r="K388" s="40" t="s">
        <v>1130</v>
      </c>
      <c r="L388" s="351" t="s">
        <v>1354</v>
      </c>
    </row>
    <row r="389" spans="2:12" ht="24" customHeight="1">
      <c r="B389" s="65">
        <v>27112007</v>
      </c>
      <c r="C389" s="81" t="s">
        <v>1482</v>
      </c>
      <c r="D389" s="39">
        <v>42401</v>
      </c>
      <c r="E389" s="67" t="s">
        <v>1171</v>
      </c>
      <c r="F389" s="67" t="s">
        <v>1370</v>
      </c>
      <c r="G389" s="82" t="s">
        <v>1367</v>
      </c>
      <c r="H389" s="89">
        <v>3000000</v>
      </c>
      <c r="I389" s="42">
        <f t="shared" si="8"/>
        <v>3000000</v>
      </c>
      <c r="J389" s="40" t="s">
        <v>1129</v>
      </c>
      <c r="K389" s="40" t="s">
        <v>1130</v>
      </c>
      <c r="L389" s="351" t="s">
        <v>1354</v>
      </c>
    </row>
    <row r="390" spans="2:12" ht="24" customHeight="1">
      <c r="B390" s="65">
        <v>21102305</v>
      </c>
      <c r="C390" s="81" t="s">
        <v>1483</v>
      </c>
      <c r="D390" s="39">
        <v>42401</v>
      </c>
      <c r="E390" s="67" t="s">
        <v>1171</v>
      </c>
      <c r="F390" s="67" t="s">
        <v>1363</v>
      </c>
      <c r="G390" s="82" t="s">
        <v>1367</v>
      </c>
      <c r="H390" s="89">
        <v>100000000</v>
      </c>
      <c r="I390" s="42">
        <f t="shared" si="8"/>
        <v>100000000</v>
      </c>
      <c r="J390" s="40" t="s">
        <v>1129</v>
      </c>
      <c r="K390" s="40" t="s">
        <v>1130</v>
      </c>
      <c r="L390" s="351" t="s">
        <v>1354</v>
      </c>
    </row>
    <row r="391" spans="2:12" ht="24" customHeight="1">
      <c r="B391" s="65">
        <v>43212107</v>
      </c>
      <c r="C391" s="81" t="s">
        <v>1484</v>
      </c>
      <c r="D391" s="39">
        <v>42401</v>
      </c>
      <c r="E391" s="67" t="s">
        <v>1171</v>
      </c>
      <c r="F391" s="67" t="s">
        <v>1363</v>
      </c>
      <c r="G391" s="82" t="s">
        <v>1367</v>
      </c>
      <c r="H391" s="89">
        <v>120000000</v>
      </c>
      <c r="I391" s="42">
        <f t="shared" si="8"/>
        <v>120000000</v>
      </c>
      <c r="J391" s="40" t="s">
        <v>1129</v>
      </c>
      <c r="K391" s="40" t="s">
        <v>1130</v>
      </c>
      <c r="L391" s="351" t="s">
        <v>1354</v>
      </c>
    </row>
    <row r="392" spans="2:12" ht="24" customHeight="1">
      <c r="B392" s="65">
        <v>70171708</v>
      </c>
      <c r="C392" s="81" t="s">
        <v>1485</v>
      </c>
      <c r="D392" s="39">
        <v>42401</v>
      </c>
      <c r="E392" s="67" t="s">
        <v>1486</v>
      </c>
      <c r="F392" s="67" t="s">
        <v>1365</v>
      </c>
      <c r="G392" s="82" t="s">
        <v>1367</v>
      </c>
      <c r="H392" s="89">
        <v>7500000000</v>
      </c>
      <c r="I392" s="42">
        <f t="shared" si="8"/>
        <v>7500000000</v>
      </c>
      <c r="J392" s="40" t="s">
        <v>1129</v>
      </c>
      <c r="K392" s="40" t="s">
        <v>1130</v>
      </c>
      <c r="L392" s="351" t="s">
        <v>1354</v>
      </c>
    </row>
    <row r="393" spans="2:12" ht="24" customHeight="1">
      <c r="B393" s="95">
        <v>47101531</v>
      </c>
      <c r="C393" s="96" t="s">
        <v>1487</v>
      </c>
      <c r="D393" s="39">
        <v>42401</v>
      </c>
      <c r="E393" s="67" t="s">
        <v>1488</v>
      </c>
      <c r="F393" s="67" t="s">
        <v>1363</v>
      </c>
      <c r="G393" s="82" t="s">
        <v>1353</v>
      </c>
      <c r="H393" s="89">
        <v>115000000</v>
      </c>
      <c r="I393" s="42">
        <f t="shared" si="8"/>
        <v>115000000</v>
      </c>
      <c r="J393" s="40" t="s">
        <v>1129</v>
      </c>
      <c r="K393" s="40" t="s">
        <v>1130</v>
      </c>
      <c r="L393" s="351" t="s">
        <v>1354</v>
      </c>
    </row>
    <row r="394" spans="2:12" ht="24" customHeight="1">
      <c r="B394" s="95">
        <v>72151101</v>
      </c>
      <c r="C394" s="96" t="s">
        <v>1489</v>
      </c>
      <c r="D394" s="39">
        <v>42401</v>
      </c>
      <c r="E394" s="67" t="s">
        <v>1488</v>
      </c>
      <c r="F394" s="67" t="s">
        <v>1363</v>
      </c>
      <c r="G394" s="82" t="s">
        <v>1353</v>
      </c>
      <c r="H394" s="89">
        <v>150000000</v>
      </c>
      <c r="I394" s="42">
        <f t="shared" si="8"/>
        <v>150000000</v>
      </c>
      <c r="J394" s="40" t="s">
        <v>1129</v>
      </c>
      <c r="K394" s="40" t="s">
        <v>1130</v>
      </c>
      <c r="L394" s="351" t="s">
        <v>1354</v>
      </c>
    </row>
    <row r="395" spans="2:12" ht="24" customHeight="1">
      <c r="B395" s="95">
        <v>86101500</v>
      </c>
      <c r="C395" s="96" t="s">
        <v>1490</v>
      </c>
      <c r="D395" s="39">
        <v>42401</v>
      </c>
      <c r="E395" s="67" t="s">
        <v>1488</v>
      </c>
      <c r="F395" s="67" t="s">
        <v>1363</v>
      </c>
      <c r="G395" s="82" t="s">
        <v>1353</v>
      </c>
      <c r="H395" s="89">
        <v>750000000</v>
      </c>
      <c r="I395" s="42">
        <f t="shared" si="8"/>
        <v>750000000</v>
      </c>
      <c r="J395" s="40" t="s">
        <v>1129</v>
      </c>
      <c r="K395" s="40" t="s">
        <v>1130</v>
      </c>
      <c r="L395" s="351" t="s">
        <v>1354</v>
      </c>
    </row>
    <row r="396" spans="2:12" ht="24" customHeight="1">
      <c r="B396" s="65">
        <v>30151514</v>
      </c>
      <c r="C396" s="81" t="s">
        <v>1491</v>
      </c>
      <c r="D396" s="39">
        <v>42401</v>
      </c>
      <c r="E396" s="67" t="s">
        <v>1488</v>
      </c>
      <c r="F396" s="67" t="s">
        <v>1220</v>
      </c>
      <c r="G396" s="82" t="s">
        <v>1353</v>
      </c>
      <c r="H396" s="89">
        <v>50000000</v>
      </c>
      <c r="I396" s="42">
        <f t="shared" si="8"/>
        <v>50000000</v>
      </c>
      <c r="J396" s="40" t="s">
        <v>1129</v>
      </c>
      <c r="K396" s="40" t="s">
        <v>1130</v>
      </c>
      <c r="L396" s="351" t="s">
        <v>1354</v>
      </c>
    </row>
    <row r="397" spans="2:12" ht="24" customHeight="1">
      <c r="B397" s="65">
        <v>10141500</v>
      </c>
      <c r="C397" s="81" t="s">
        <v>1492</v>
      </c>
      <c r="D397" s="39">
        <v>42401</v>
      </c>
      <c r="E397" s="67" t="s">
        <v>1488</v>
      </c>
      <c r="F397" s="67" t="s">
        <v>1363</v>
      </c>
      <c r="G397" s="82" t="s">
        <v>1353</v>
      </c>
      <c r="H397" s="89">
        <v>150000000</v>
      </c>
      <c r="I397" s="42">
        <f t="shared" si="8"/>
        <v>150000000</v>
      </c>
      <c r="J397" s="40" t="s">
        <v>1129</v>
      </c>
      <c r="K397" s="40" t="s">
        <v>1130</v>
      </c>
      <c r="L397" s="351" t="s">
        <v>1354</v>
      </c>
    </row>
    <row r="398" spans="2:12" ht="24" customHeight="1">
      <c r="B398" s="65">
        <v>10141600</v>
      </c>
      <c r="C398" s="81" t="s">
        <v>1493</v>
      </c>
      <c r="D398" s="39">
        <v>42401</v>
      </c>
      <c r="E398" s="67" t="s">
        <v>1488</v>
      </c>
      <c r="F398" s="67" t="s">
        <v>1363</v>
      </c>
      <c r="G398" s="82" t="s">
        <v>1353</v>
      </c>
      <c r="H398" s="89">
        <v>150000000</v>
      </c>
      <c r="I398" s="42">
        <f t="shared" si="8"/>
        <v>150000000</v>
      </c>
      <c r="J398" s="40" t="s">
        <v>1129</v>
      </c>
      <c r="K398" s="40" t="s">
        <v>1130</v>
      </c>
      <c r="L398" s="351" t="s">
        <v>1354</v>
      </c>
    </row>
    <row r="399" spans="2:12" ht="24" customHeight="1">
      <c r="B399" s="65">
        <v>95141502</v>
      </c>
      <c r="C399" s="81" t="s">
        <v>1494</v>
      </c>
      <c r="D399" s="39">
        <v>42401</v>
      </c>
      <c r="E399" s="67" t="s">
        <v>1488</v>
      </c>
      <c r="F399" s="67" t="s">
        <v>1363</v>
      </c>
      <c r="G399" s="82" t="s">
        <v>1353</v>
      </c>
      <c r="H399" s="89">
        <v>250000000</v>
      </c>
      <c r="I399" s="42">
        <f t="shared" si="8"/>
        <v>250000000</v>
      </c>
      <c r="J399" s="40" t="s">
        <v>1129</v>
      </c>
      <c r="K399" s="40" t="s">
        <v>1130</v>
      </c>
      <c r="L399" s="351" t="s">
        <v>1354</v>
      </c>
    </row>
    <row r="400" spans="2:12" ht="24" customHeight="1">
      <c r="B400" s="95">
        <v>10101500</v>
      </c>
      <c r="C400" s="96" t="s">
        <v>1495</v>
      </c>
      <c r="D400" s="39">
        <v>42401</v>
      </c>
      <c r="E400" s="67" t="s">
        <v>1488</v>
      </c>
      <c r="F400" s="67" t="s">
        <v>1363</v>
      </c>
      <c r="G400" s="82" t="s">
        <v>1353</v>
      </c>
      <c r="H400" s="89">
        <v>110000000</v>
      </c>
      <c r="I400" s="42">
        <f t="shared" si="8"/>
        <v>110000000</v>
      </c>
      <c r="J400" s="40" t="s">
        <v>1129</v>
      </c>
      <c r="K400" s="40" t="s">
        <v>1130</v>
      </c>
      <c r="L400" s="351" t="s">
        <v>1354</v>
      </c>
    </row>
    <row r="401" spans="2:12" ht="24" customHeight="1">
      <c r="B401" s="95">
        <v>70131600</v>
      </c>
      <c r="C401" s="96" t="s">
        <v>1496</v>
      </c>
      <c r="D401" s="39">
        <v>42401</v>
      </c>
      <c r="E401" s="67" t="s">
        <v>1488</v>
      </c>
      <c r="F401" s="67" t="s">
        <v>1363</v>
      </c>
      <c r="G401" s="82" t="s">
        <v>1353</v>
      </c>
      <c r="H401" s="89">
        <v>750000000</v>
      </c>
      <c r="I401" s="42">
        <f t="shared" si="8"/>
        <v>750000000</v>
      </c>
      <c r="J401" s="40" t="s">
        <v>1129</v>
      </c>
      <c r="K401" s="40" t="s">
        <v>1130</v>
      </c>
      <c r="L401" s="351" t="s">
        <v>1354</v>
      </c>
    </row>
    <row r="402" spans="2:12" ht="24" customHeight="1">
      <c r="B402" s="95">
        <v>23181500</v>
      </c>
      <c r="C402" s="96" t="s">
        <v>1497</v>
      </c>
      <c r="D402" s="39">
        <v>42401</v>
      </c>
      <c r="E402" s="67" t="s">
        <v>1488</v>
      </c>
      <c r="F402" s="67" t="s">
        <v>1222</v>
      </c>
      <c r="G402" s="82" t="s">
        <v>1353</v>
      </c>
      <c r="H402" s="89">
        <v>400200000</v>
      </c>
      <c r="I402" s="42">
        <f t="shared" si="8"/>
        <v>400200000</v>
      </c>
      <c r="J402" s="40" t="s">
        <v>1129</v>
      </c>
      <c r="K402" s="40" t="s">
        <v>1130</v>
      </c>
      <c r="L402" s="351" t="s">
        <v>1354</v>
      </c>
    </row>
    <row r="403" spans="2:12" ht="24" customHeight="1">
      <c r="B403" s="97">
        <v>80101511</v>
      </c>
      <c r="C403" s="51" t="s">
        <v>1498</v>
      </c>
      <c r="D403" s="39">
        <v>42401</v>
      </c>
      <c r="E403" s="52" t="s">
        <v>1217</v>
      </c>
      <c r="F403" s="52" t="s">
        <v>1499</v>
      </c>
      <c r="G403" s="51" t="s">
        <v>1265</v>
      </c>
      <c r="H403" s="47">
        <v>1500000000</v>
      </c>
      <c r="I403" s="42">
        <f t="shared" si="8"/>
        <v>1500000000</v>
      </c>
      <c r="J403" s="40" t="s">
        <v>1129</v>
      </c>
      <c r="K403" s="40" t="s">
        <v>1130</v>
      </c>
      <c r="L403" s="98" t="s">
        <v>1500</v>
      </c>
    </row>
    <row r="404" spans="2:12" ht="24" customHeight="1">
      <c r="B404" s="97">
        <v>80111620</v>
      </c>
      <c r="C404" s="99" t="s">
        <v>1501</v>
      </c>
      <c r="D404" s="39">
        <v>42401</v>
      </c>
      <c r="E404" s="52" t="s">
        <v>1217</v>
      </c>
      <c r="F404" s="67" t="s">
        <v>1222</v>
      </c>
      <c r="G404" s="51" t="s">
        <v>1265</v>
      </c>
      <c r="H404" s="47">
        <v>450000000</v>
      </c>
      <c r="I404" s="42">
        <f aca="true" t="shared" si="9" ref="I404:I467">H404</f>
        <v>450000000</v>
      </c>
      <c r="J404" s="40" t="s">
        <v>1129</v>
      </c>
      <c r="K404" s="40" t="s">
        <v>1130</v>
      </c>
      <c r="L404" s="98" t="s">
        <v>1500</v>
      </c>
    </row>
    <row r="405" spans="2:12" ht="24" customHeight="1">
      <c r="B405" s="48">
        <v>83111603</v>
      </c>
      <c r="C405" s="51" t="s">
        <v>1502</v>
      </c>
      <c r="D405" s="39">
        <v>42401</v>
      </c>
      <c r="E405" s="52" t="s">
        <v>1503</v>
      </c>
      <c r="F405" s="67" t="s">
        <v>1222</v>
      </c>
      <c r="G405" s="51" t="s">
        <v>1265</v>
      </c>
      <c r="H405" s="53">
        <v>2000000</v>
      </c>
      <c r="I405" s="42">
        <f t="shared" si="9"/>
        <v>2000000</v>
      </c>
      <c r="J405" s="40" t="s">
        <v>1129</v>
      </c>
      <c r="K405" s="40" t="s">
        <v>1130</v>
      </c>
      <c r="L405" s="98" t="s">
        <v>1500</v>
      </c>
    </row>
    <row r="406" spans="2:12" ht="24" customHeight="1">
      <c r="B406" s="48">
        <v>80101511</v>
      </c>
      <c r="C406" s="51" t="s">
        <v>1504</v>
      </c>
      <c r="D406" s="39">
        <v>42401</v>
      </c>
      <c r="E406" s="52" t="s">
        <v>1217</v>
      </c>
      <c r="F406" s="67" t="s">
        <v>1222</v>
      </c>
      <c r="G406" s="51" t="s">
        <v>1265</v>
      </c>
      <c r="H406" s="53">
        <v>400000000</v>
      </c>
      <c r="I406" s="42">
        <f t="shared" si="9"/>
        <v>400000000</v>
      </c>
      <c r="J406" s="40" t="s">
        <v>1129</v>
      </c>
      <c r="K406" s="40" t="s">
        <v>1130</v>
      </c>
      <c r="L406" s="98" t="s">
        <v>1500</v>
      </c>
    </row>
    <row r="407" spans="2:12" ht="24" customHeight="1">
      <c r="B407" s="48">
        <v>80101511</v>
      </c>
      <c r="C407" s="51" t="s">
        <v>1505</v>
      </c>
      <c r="D407" s="39">
        <v>42401</v>
      </c>
      <c r="E407" s="52" t="s">
        <v>1217</v>
      </c>
      <c r="F407" s="67" t="s">
        <v>1222</v>
      </c>
      <c r="G407" s="51" t="s">
        <v>1265</v>
      </c>
      <c r="H407" s="53">
        <v>200000000</v>
      </c>
      <c r="I407" s="42">
        <f t="shared" si="9"/>
        <v>200000000</v>
      </c>
      <c r="J407" s="40" t="s">
        <v>1129</v>
      </c>
      <c r="K407" s="40" t="s">
        <v>1130</v>
      </c>
      <c r="L407" s="98" t="s">
        <v>1500</v>
      </c>
    </row>
    <row r="408" spans="2:12" ht="24" customHeight="1">
      <c r="B408" s="48">
        <v>80101511</v>
      </c>
      <c r="C408" s="51" t="s">
        <v>1506</v>
      </c>
      <c r="D408" s="39">
        <v>42401</v>
      </c>
      <c r="E408" s="52" t="s">
        <v>1320</v>
      </c>
      <c r="F408" s="67" t="s">
        <v>1222</v>
      </c>
      <c r="G408" s="51" t="s">
        <v>1265</v>
      </c>
      <c r="H408" s="53">
        <v>200000000</v>
      </c>
      <c r="I408" s="42">
        <f t="shared" si="9"/>
        <v>200000000</v>
      </c>
      <c r="J408" s="40" t="s">
        <v>1129</v>
      </c>
      <c r="K408" s="40" t="s">
        <v>1130</v>
      </c>
      <c r="L408" s="98" t="s">
        <v>1500</v>
      </c>
    </row>
    <row r="409" spans="2:12" ht="24" customHeight="1">
      <c r="B409" s="97">
        <v>80111620</v>
      </c>
      <c r="C409" s="100" t="s">
        <v>1507</v>
      </c>
      <c r="D409" s="39">
        <v>42401</v>
      </c>
      <c r="E409" s="52" t="s">
        <v>1503</v>
      </c>
      <c r="F409" s="67" t="s">
        <v>1222</v>
      </c>
      <c r="G409" s="51" t="s">
        <v>1265</v>
      </c>
      <c r="H409" s="53">
        <v>6000000</v>
      </c>
      <c r="I409" s="42">
        <f t="shared" si="9"/>
        <v>6000000</v>
      </c>
      <c r="J409" s="40" t="s">
        <v>1129</v>
      </c>
      <c r="K409" s="40" t="s">
        <v>1130</v>
      </c>
      <c r="L409" s="98" t="s">
        <v>1500</v>
      </c>
    </row>
    <row r="410" spans="2:12" ht="24" customHeight="1">
      <c r="B410" s="48">
        <v>80101511</v>
      </c>
      <c r="C410" s="51" t="s">
        <v>1508</v>
      </c>
      <c r="D410" s="39">
        <v>42401</v>
      </c>
      <c r="E410" s="52" t="s">
        <v>1503</v>
      </c>
      <c r="F410" s="52" t="s">
        <v>1222</v>
      </c>
      <c r="G410" s="51" t="s">
        <v>1265</v>
      </c>
      <c r="H410" s="53">
        <v>82000000</v>
      </c>
      <c r="I410" s="42">
        <f t="shared" si="9"/>
        <v>82000000</v>
      </c>
      <c r="J410" s="40" t="s">
        <v>1129</v>
      </c>
      <c r="K410" s="40" t="s">
        <v>1130</v>
      </c>
      <c r="L410" s="98" t="s">
        <v>1500</v>
      </c>
    </row>
    <row r="411" spans="2:12" ht="24" customHeight="1">
      <c r="B411" s="48">
        <v>80101511</v>
      </c>
      <c r="C411" s="51" t="s">
        <v>1509</v>
      </c>
      <c r="D411" s="39">
        <v>42401</v>
      </c>
      <c r="E411" s="52" t="s">
        <v>1503</v>
      </c>
      <c r="F411" s="52" t="s">
        <v>1222</v>
      </c>
      <c r="G411" s="51" t="s">
        <v>1265</v>
      </c>
      <c r="H411" s="53">
        <v>83000000</v>
      </c>
      <c r="I411" s="42">
        <f t="shared" si="9"/>
        <v>83000000</v>
      </c>
      <c r="J411" s="40" t="s">
        <v>1129</v>
      </c>
      <c r="K411" s="40" t="s">
        <v>1130</v>
      </c>
      <c r="L411" s="98" t="s">
        <v>1500</v>
      </c>
    </row>
    <row r="412" spans="2:12" ht="24" customHeight="1">
      <c r="B412" s="48">
        <v>80101511</v>
      </c>
      <c r="C412" s="51" t="s">
        <v>1510</v>
      </c>
      <c r="D412" s="39">
        <v>42401</v>
      </c>
      <c r="E412" s="52" t="s">
        <v>1503</v>
      </c>
      <c r="F412" s="52" t="s">
        <v>1222</v>
      </c>
      <c r="G412" s="51" t="s">
        <v>1265</v>
      </c>
      <c r="H412" s="53">
        <v>78000000</v>
      </c>
      <c r="I412" s="42">
        <f t="shared" si="9"/>
        <v>78000000</v>
      </c>
      <c r="J412" s="40" t="s">
        <v>1129</v>
      </c>
      <c r="K412" s="40" t="s">
        <v>1130</v>
      </c>
      <c r="L412" s="98" t="s">
        <v>1500</v>
      </c>
    </row>
    <row r="413" spans="2:12" ht="24" customHeight="1">
      <c r="B413" s="97">
        <v>80111620</v>
      </c>
      <c r="C413" s="51" t="s">
        <v>1511</v>
      </c>
      <c r="D413" s="39">
        <v>42401</v>
      </c>
      <c r="E413" s="52" t="s">
        <v>1503</v>
      </c>
      <c r="F413" s="52" t="s">
        <v>1222</v>
      </c>
      <c r="G413" s="51" t="s">
        <v>1265</v>
      </c>
      <c r="H413" s="53">
        <v>64000000</v>
      </c>
      <c r="I413" s="42">
        <f t="shared" si="9"/>
        <v>64000000</v>
      </c>
      <c r="J413" s="40" t="s">
        <v>1129</v>
      </c>
      <c r="K413" s="40" t="s">
        <v>1130</v>
      </c>
      <c r="L413" s="98" t="s">
        <v>1500</v>
      </c>
    </row>
    <row r="414" spans="2:12" ht="24" customHeight="1">
      <c r="B414" s="48">
        <v>80101511</v>
      </c>
      <c r="C414" s="51" t="s">
        <v>1512</v>
      </c>
      <c r="D414" s="39">
        <v>42401</v>
      </c>
      <c r="E414" s="52" t="s">
        <v>1503</v>
      </c>
      <c r="F414" s="52" t="s">
        <v>1222</v>
      </c>
      <c r="G414" s="51" t="s">
        <v>1265</v>
      </c>
      <c r="H414" s="53">
        <v>80000000</v>
      </c>
      <c r="I414" s="42">
        <f t="shared" si="9"/>
        <v>80000000</v>
      </c>
      <c r="J414" s="40" t="s">
        <v>1129</v>
      </c>
      <c r="K414" s="40" t="s">
        <v>1130</v>
      </c>
      <c r="L414" s="98" t="s">
        <v>1500</v>
      </c>
    </row>
    <row r="415" spans="2:12" ht="24" customHeight="1">
      <c r="B415" s="48">
        <v>80101511</v>
      </c>
      <c r="C415" s="51" t="s">
        <v>1513</v>
      </c>
      <c r="D415" s="39">
        <v>42401</v>
      </c>
      <c r="E415" s="52" t="s">
        <v>1217</v>
      </c>
      <c r="F415" s="52" t="s">
        <v>1222</v>
      </c>
      <c r="G415" s="51" t="s">
        <v>1265</v>
      </c>
      <c r="H415" s="53">
        <v>320000000</v>
      </c>
      <c r="I415" s="42">
        <f t="shared" si="9"/>
        <v>320000000</v>
      </c>
      <c r="J415" s="40" t="s">
        <v>1129</v>
      </c>
      <c r="K415" s="40" t="s">
        <v>1130</v>
      </c>
      <c r="L415" s="98" t="s">
        <v>1500</v>
      </c>
    </row>
    <row r="416" spans="2:12" ht="24" customHeight="1">
      <c r="B416" s="48">
        <v>80101511</v>
      </c>
      <c r="C416" s="51" t="s">
        <v>1514</v>
      </c>
      <c r="D416" s="39">
        <v>42401</v>
      </c>
      <c r="E416" s="52" t="s">
        <v>1171</v>
      </c>
      <c r="F416" s="52" t="s">
        <v>1222</v>
      </c>
      <c r="G416" s="51" t="s">
        <v>1265</v>
      </c>
      <c r="H416" s="53">
        <v>550000000</v>
      </c>
      <c r="I416" s="42">
        <f t="shared" si="9"/>
        <v>550000000</v>
      </c>
      <c r="J416" s="40" t="s">
        <v>1129</v>
      </c>
      <c r="K416" s="40" t="s">
        <v>1130</v>
      </c>
      <c r="L416" s="98" t="s">
        <v>1500</v>
      </c>
    </row>
    <row r="417" spans="2:12" ht="24" customHeight="1">
      <c r="B417" s="48">
        <v>80101511</v>
      </c>
      <c r="C417" s="51" t="s">
        <v>1515</v>
      </c>
      <c r="D417" s="39">
        <v>42401</v>
      </c>
      <c r="E417" s="52" t="s">
        <v>1171</v>
      </c>
      <c r="F417" s="52" t="s">
        <v>1222</v>
      </c>
      <c r="G417" s="51" t="s">
        <v>1265</v>
      </c>
      <c r="H417" s="53">
        <v>170000000</v>
      </c>
      <c r="I417" s="42">
        <f t="shared" si="9"/>
        <v>170000000</v>
      </c>
      <c r="J417" s="40" t="s">
        <v>1129</v>
      </c>
      <c r="K417" s="40" t="s">
        <v>1130</v>
      </c>
      <c r="L417" s="98" t="s">
        <v>1500</v>
      </c>
    </row>
    <row r="418" spans="2:12" ht="24" customHeight="1">
      <c r="B418" s="48">
        <v>80101511</v>
      </c>
      <c r="C418" s="51" t="s">
        <v>1516</v>
      </c>
      <c r="D418" s="39">
        <v>42401</v>
      </c>
      <c r="E418" s="52" t="s">
        <v>1171</v>
      </c>
      <c r="F418" s="52" t="s">
        <v>1222</v>
      </c>
      <c r="G418" s="51" t="s">
        <v>1265</v>
      </c>
      <c r="H418" s="53">
        <v>150000000</v>
      </c>
      <c r="I418" s="42">
        <f t="shared" si="9"/>
        <v>150000000</v>
      </c>
      <c r="J418" s="40" t="s">
        <v>1129</v>
      </c>
      <c r="K418" s="40" t="s">
        <v>1130</v>
      </c>
      <c r="L418" s="98" t="s">
        <v>1500</v>
      </c>
    </row>
    <row r="419" spans="2:12" ht="24" customHeight="1">
      <c r="B419" s="97">
        <v>80111620</v>
      </c>
      <c r="C419" s="51" t="s">
        <v>1517</v>
      </c>
      <c r="D419" s="39">
        <v>42401</v>
      </c>
      <c r="E419" s="52" t="s">
        <v>1503</v>
      </c>
      <c r="F419" s="52" t="s">
        <v>1222</v>
      </c>
      <c r="G419" s="51" t="s">
        <v>1265</v>
      </c>
      <c r="H419" s="53">
        <v>64000000</v>
      </c>
      <c r="I419" s="42">
        <f t="shared" si="9"/>
        <v>64000000</v>
      </c>
      <c r="J419" s="40" t="s">
        <v>1129</v>
      </c>
      <c r="K419" s="40" t="s">
        <v>1130</v>
      </c>
      <c r="L419" s="98" t="s">
        <v>1500</v>
      </c>
    </row>
    <row r="420" spans="2:12" ht="24" customHeight="1">
      <c r="B420" s="48">
        <v>80101511</v>
      </c>
      <c r="C420" s="101" t="s">
        <v>1518</v>
      </c>
      <c r="D420" s="39">
        <v>42401</v>
      </c>
      <c r="E420" s="102" t="s">
        <v>1503</v>
      </c>
      <c r="F420" s="102" t="s">
        <v>1519</v>
      </c>
      <c r="G420" s="101" t="s">
        <v>1265</v>
      </c>
      <c r="H420" s="103">
        <v>170000000</v>
      </c>
      <c r="I420" s="42">
        <f t="shared" si="9"/>
        <v>170000000</v>
      </c>
      <c r="J420" s="40" t="s">
        <v>1129</v>
      </c>
      <c r="K420" s="40" t="s">
        <v>1130</v>
      </c>
      <c r="L420" s="104" t="s">
        <v>1500</v>
      </c>
    </row>
    <row r="421" spans="2:12" ht="24" customHeight="1">
      <c r="B421" s="48">
        <v>80101511</v>
      </c>
      <c r="C421" s="101" t="s">
        <v>1520</v>
      </c>
      <c r="D421" s="39">
        <v>42401</v>
      </c>
      <c r="E421" s="52" t="s">
        <v>1171</v>
      </c>
      <c r="F421" s="102" t="s">
        <v>1521</v>
      </c>
      <c r="G421" s="101" t="s">
        <v>1265</v>
      </c>
      <c r="H421" s="103">
        <v>320000000</v>
      </c>
      <c r="I421" s="42">
        <f t="shared" si="9"/>
        <v>320000000</v>
      </c>
      <c r="J421" s="40" t="s">
        <v>1129</v>
      </c>
      <c r="K421" s="40" t="s">
        <v>1130</v>
      </c>
      <c r="L421" s="104" t="s">
        <v>1500</v>
      </c>
    </row>
    <row r="422" spans="2:12" ht="24" customHeight="1">
      <c r="B422" s="48">
        <v>93142100</v>
      </c>
      <c r="C422" s="101" t="s">
        <v>1522</v>
      </c>
      <c r="D422" s="39">
        <v>42401</v>
      </c>
      <c r="E422" s="52" t="s">
        <v>1171</v>
      </c>
      <c r="F422" s="102" t="s">
        <v>1521</v>
      </c>
      <c r="G422" s="101" t="s">
        <v>1265</v>
      </c>
      <c r="H422" s="103">
        <v>200000000</v>
      </c>
      <c r="I422" s="42">
        <f t="shared" si="9"/>
        <v>200000000</v>
      </c>
      <c r="J422" s="40" t="s">
        <v>1129</v>
      </c>
      <c r="K422" s="40" t="s">
        <v>1130</v>
      </c>
      <c r="L422" s="104" t="s">
        <v>1500</v>
      </c>
    </row>
    <row r="423" spans="2:12" ht="24" customHeight="1">
      <c r="B423" s="48">
        <v>80101511</v>
      </c>
      <c r="C423" s="101" t="s">
        <v>1523</v>
      </c>
      <c r="D423" s="39">
        <v>42401</v>
      </c>
      <c r="E423" s="52" t="s">
        <v>1171</v>
      </c>
      <c r="F423" s="102" t="s">
        <v>1521</v>
      </c>
      <c r="G423" s="101" t="s">
        <v>1265</v>
      </c>
      <c r="H423" s="103">
        <v>1500000000</v>
      </c>
      <c r="I423" s="42">
        <f t="shared" si="9"/>
        <v>1500000000</v>
      </c>
      <c r="J423" s="40" t="s">
        <v>1129</v>
      </c>
      <c r="K423" s="40" t="s">
        <v>1130</v>
      </c>
      <c r="L423" s="104" t="s">
        <v>1500</v>
      </c>
    </row>
    <row r="424" spans="2:12" ht="24" customHeight="1">
      <c r="B424" s="48">
        <v>80101511</v>
      </c>
      <c r="C424" s="101" t="s">
        <v>1524</v>
      </c>
      <c r="D424" s="39">
        <v>42401</v>
      </c>
      <c r="E424" s="52" t="s">
        <v>1171</v>
      </c>
      <c r="F424" s="102" t="s">
        <v>1521</v>
      </c>
      <c r="G424" s="101" t="s">
        <v>1265</v>
      </c>
      <c r="H424" s="103">
        <v>1200000000</v>
      </c>
      <c r="I424" s="42">
        <f t="shared" si="9"/>
        <v>1200000000</v>
      </c>
      <c r="J424" s="40" t="s">
        <v>1129</v>
      </c>
      <c r="K424" s="40" t="s">
        <v>1130</v>
      </c>
      <c r="L424" s="104" t="s">
        <v>1500</v>
      </c>
    </row>
    <row r="425" spans="2:12" ht="24" customHeight="1">
      <c r="B425" s="48">
        <v>80101511</v>
      </c>
      <c r="C425" s="101" t="s">
        <v>1525</v>
      </c>
      <c r="D425" s="39">
        <v>42401</v>
      </c>
      <c r="E425" s="102" t="s">
        <v>1217</v>
      </c>
      <c r="F425" s="102" t="s">
        <v>1521</v>
      </c>
      <c r="G425" s="101" t="s">
        <v>1265</v>
      </c>
      <c r="H425" s="103">
        <v>200000000</v>
      </c>
      <c r="I425" s="42">
        <f t="shared" si="9"/>
        <v>200000000</v>
      </c>
      <c r="J425" s="40" t="s">
        <v>1129</v>
      </c>
      <c r="K425" s="40" t="s">
        <v>1130</v>
      </c>
      <c r="L425" s="104" t="s">
        <v>1500</v>
      </c>
    </row>
    <row r="426" spans="2:12" ht="24" customHeight="1">
      <c r="B426" s="48">
        <v>80101511</v>
      </c>
      <c r="C426" s="101" t="s">
        <v>1526</v>
      </c>
      <c r="D426" s="39">
        <v>42401</v>
      </c>
      <c r="E426" s="52" t="s">
        <v>1171</v>
      </c>
      <c r="F426" s="102" t="s">
        <v>1521</v>
      </c>
      <c r="G426" s="101" t="s">
        <v>1527</v>
      </c>
      <c r="H426" s="103">
        <v>250000000</v>
      </c>
      <c r="I426" s="42">
        <f t="shared" si="9"/>
        <v>250000000</v>
      </c>
      <c r="J426" s="40" t="s">
        <v>1129</v>
      </c>
      <c r="K426" s="40" t="s">
        <v>1130</v>
      </c>
      <c r="L426" s="104" t="s">
        <v>1500</v>
      </c>
    </row>
    <row r="427" spans="2:12" ht="24" customHeight="1">
      <c r="B427" s="48">
        <v>80101511</v>
      </c>
      <c r="C427" s="101" t="s">
        <v>1528</v>
      </c>
      <c r="D427" s="39">
        <v>42401</v>
      </c>
      <c r="E427" s="52" t="s">
        <v>1171</v>
      </c>
      <c r="F427" s="102" t="s">
        <v>1521</v>
      </c>
      <c r="G427" s="101" t="s">
        <v>1265</v>
      </c>
      <c r="H427" s="103">
        <v>300000000</v>
      </c>
      <c r="I427" s="42">
        <f t="shared" si="9"/>
        <v>300000000</v>
      </c>
      <c r="J427" s="40" t="s">
        <v>1129</v>
      </c>
      <c r="K427" s="40" t="s">
        <v>1130</v>
      </c>
      <c r="L427" s="104" t="s">
        <v>1500</v>
      </c>
    </row>
    <row r="428" spans="2:12" ht="24" customHeight="1">
      <c r="B428" s="48">
        <v>80111620</v>
      </c>
      <c r="C428" s="101" t="s">
        <v>1529</v>
      </c>
      <c r="D428" s="39">
        <v>42401</v>
      </c>
      <c r="E428" s="52" t="s">
        <v>1171</v>
      </c>
      <c r="F428" s="67" t="s">
        <v>1222</v>
      </c>
      <c r="G428" s="101" t="s">
        <v>1527</v>
      </c>
      <c r="H428" s="103">
        <v>130000000</v>
      </c>
      <c r="I428" s="42">
        <f t="shared" si="9"/>
        <v>130000000</v>
      </c>
      <c r="J428" s="40" t="s">
        <v>1129</v>
      </c>
      <c r="K428" s="40" t="s">
        <v>1130</v>
      </c>
      <c r="L428" s="104" t="s">
        <v>1500</v>
      </c>
    </row>
    <row r="429" spans="2:12" ht="24" customHeight="1">
      <c r="B429" s="48">
        <v>80111620</v>
      </c>
      <c r="C429" s="101" t="s">
        <v>1530</v>
      </c>
      <c r="D429" s="39">
        <v>42401</v>
      </c>
      <c r="E429" s="52" t="s">
        <v>1171</v>
      </c>
      <c r="F429" s="67" t="s">
        <v>1222</v>
      </c>
      <c r="G429" s="101" t="s">
        <v>1527</v>
      </c>
      <c r="H429" s="103">
        <v>40000000</v>
      </c>
      <c r="I429" s="42">
        <f t="shared" si="9"/>
        <v>40000000</v>
      </c>
      <c r="J429" s="40" t="s">
        <v>1129</v>
      </c>
      <c r="K429" s="40" t="s">
        <v>1130</v>
      </c>
      <c r="L429" s="104" t="s">
        <v>1500</v>
      </c>
    </row>
    <row r="430" spans="2:12" ht="24" customHeight="1">
      <c r="B430" s="48">
        <v>80111620</v>
      </c>
      <c r="C430" s="101" t="s">
        <v>1531</v>
      </c>
      <c r="D430" s="39">
        <v>42401</v>
      </c>
      <c r="E430" s="52" t="s">
        <v>1171</v>
      </c>
      <c r="F430" s="67" t="s">
        <v>1222</v>
      </c>
      <c r="G430" s="101" t="s">
        <v>1527</v>
      </c>
      <c r="H430" s="103">
        <v>40000000</v>
      </c>
      <c r="I430" s="42">
        <f t="shared" si="9"/>
        <v>40000000</v>
      </c>
      <c r="J430" s="40" t="s">
        <v>1129</v>
      </c>
      <c r="K430" s="40" t="s">
        <v>1130</v>
      </c>
      <c r="L430" s="104" t="s">
        <v>1500</v>
      </c>
    </row>
    <row r="431" spans="2:12" ht="24" customHeight="1">
      <c r="B431" s="48">
        <v>80111620</v>
      </c>
      <c r="C431" s="101" t="s">
        <v>1532</v>
      </c>
      <c r="D431" s="39">
        <v>42401</v>
      </c>
      <c r="E431" s="52" t="s">
        <v>1171</v>
      </c>
      <c r="F431" s="67" t="s">
        <v>1222</v>
      </c>
      <c r="G431" s="101" t="s">
        <v>1265</v>
      </c>
      <c r="H431" s="103">
        <v>40000000</v>
      </c>
      <c r="I431" s="42">
        <f t="shared" si="9"/>
        <v>40000000</v>
      </c>
      <c r="J431" s="40" t="s">
        <v>1129</v>
      </c>
      <c r="K431" s="40" t="s">
        <v>1130</v>
      </c>
      <c r="L431" s="104" t="s">
        <v>1500</v>
      </c>
    </row>
    <row r="432" spans="2:12" ht="24" customHeight="1">
      <c r="B432" s="48">
        <v>80111620</v>
      </c>
      <c r="C432" s="101" t="s">
        <v>1533</v>
      </c>
      <c r="D432" s="39">
        <v>42401</v>
      </c>
      <c r="E432" s="102" t="s">
        <v>1217</v>
      </c>
      <c r="F432" s="67" t="s">
        <v>1222</v>
      </c>
      <c r="G432" s="101" t="s">
        <v>1527</v>
      </c>
      <c r="H432" s="103">
        <v>149600000</v>
      </c>
      <c r="I432" s="42">
        <f t="shared" si="9"/>
        <v>149600000</v>
      </c>
      <c r="J432" s="40" t="s">
        <v>1129</v>
      </c>
      <c r="K432" s="40" t="s">
        <v>1130</v>
      </c>
      <c r="L432" s="104" t="s">
        <v>1500</v>
      </c>
    </row>
    <row r="433" spans="2:12" ht="24" customHeight="1">
      <c r="B433" s="48">
        <v>80111620</v>
      </c>
      <c r="C433" s="101" t="s">
        <v>1534</v>
      </c>
      <c r="D433" s="39">
        <v>42401</v>
      </c>
      <c r="E433" s="102" t="s">
        <v>1217</v>
      </c>
      <c r="F433" s="67" t="s">
        <v>1222</v>
      </c>
      <c r="G433" s="101" t="s">
        <v>1527</v>
      </c>
      <c r="H433" s="103">
        <v>74800000</v>
      </c>
      <c r="I433" s="42">
        <f t="shared" si="9"/>
        <v>74800000</v>
      </c>
      <c r="J433" s="40" t="s">
        <v>1129</v>
      </c>
      <c r="K433" s="40" t="s">
        <v>1130</v>
      </c>
      <c r="L433" s="104" t="s">
        <v>1500</v>
      </c>
    </row>
    <row r="434" spans="2:12" ht="24" customHeight="1">
      <c r="B434" s="48">
        <v>80111620</v>
      </c>
      <c r="C434" s="101" t="s">
        <v>1535</v>
      </c>
      <c r="D434" s="39">
        <v>42401</v>
      </c>
      <c r="E434" s="102" t="s">
        <v>1217</v>
      </c>
      <c r="F434" s="67" t="s">
        <v>1222</v>
      </c>
      <c r="G434" s="101" t="s">
        <v>1527</v>
      </c>
      <c r="H434" s="103">
        <v>74800000</v>
      </c>
      <c r="I434" s="42">
        <f t="shared" si="9"/>
        <v>74800000</v>
      </c>
      <c r="J434" s="40" t="s">
        <v>1129</v>
      </c>
      <c r="K434" s="40" t="s">
        <v>1130</v>
      </c>
      <c r="L434" s="104" t="s">
        <v>1500</v>
      </c>
    </row>
    <row r="435" spans="2:12" ht="24" customHeight="1">
      <c r="B435" s="48">
        <v>80111620</v>
      </c>
      <c r="C435" s="101" t="s">
        <v>1536</v>
      </c>
      <c r="D435" s="39">
        <v>42401</v>
      </c>
      <c r="E435" s="102" t="s">
        <v>1217</v>
      </c>
      <c r="F435" s="67" t="s">
        <v>1222</v>
      </c>
      <c r="G435" s="101" t="s">
        <v>1527</v>
      </c>
      <c r="H435" s="103">
        <v>74800000</v>
      </c>
      <c r="I435" s="42">
        <f t="shared" si="9"/>
        <v>74800000</v>
      </c>
      <c r="J435" s="40" t="s">
        <v>1129</v>
      </c>
      <c r="K435" s="40" t="s">
        <v>1130</v>
      </c>
      <c r="L435" s="104" t="s">
        <v>1500</v>
      </c>
    </row>
    <row r="436" spans="2:12" ht="24" customHeight="1">
      <c r="B436" s="48">
        <v>80111620</v>
      </c>
      <c r="C436" s="101" t="s">
        <v>1537</v>
      </c>
      <c r="D436" s="39">
        <v>42401</v>
      </c>
      <c r="E436" s="102" t="s">
        <v>1217</v>
      </c>
      <c r="F436" s="67" t="s">
        <v>1222</v>
      </c>
      <c r="G436" s="101" t="s">
        <v>1527</v>
      </c>
      <c r="H436" s="103">
        <v>38500000</v>
      </c>
      <c r="I436" s="42">
        <f t="shared" si="9"/>
        <v>38500000</v>
      </c>
      <c r="J436" s="40" t="s">
        <v>1129</v>
      </c>
      <c r="K436" s="40" t="s">
        <v>1130</v>
      </c>
      <c r="L436" s="104" t="s">
        <v>1500</v>
      </c>
    </row>
    <row r="437" spans="2:12" ht="24" customHeight="1">
      <c r="B437" s="48">
        <v>80111620</v>
      </c>
      <c r="C437" s="101" t="s">
        <v>1538</v>
      </c>
      <c r="D437" s="39">
        <v>42401</v>
      </c>
      <c r="E437" s="102" t="s">
        <v>1217</v>
      </c>
      <c r="F437" s="67" t="s">
        <v>1222</v>
      </c>
      <c r="G437" s="101" t="s">
        <v>1527</v>
      </c>
      <c r="H437" s="103">
        <v>38500000</v>
      </c>
      <c r="I437" s="42">
        <f t="shared" si="9"/>
        <v>38500000</v>
      </c>
      <c r="J437" s="40" t="s">
        <v>1129</v>
      </c>
      <c r="K437" s="40" t="s">
        <v>1130</v>
      </c>
      <c r="L437" s="104" t="s">
        <v>1500</v>
      </c>
    </row>
    <row r="438" spans="2:12" ht="24" customHeight="1">
      <c r="B438" s="48">
        <v>80111620</v>
      </c>
      <c r="C438" s="101" t="s">
        <v>1539</v>
      </c>
      <c r="D438" s="39">
        <v>42401</v>
      </c>
      <c r="E438" s="102" t="s">
        <v>1217</v>
      </c>
      <c r="F438" s="102" t="s">
        <v>1222</v>
      </c>
      <c r="G438" s="101" t="s">
        <v>1265</v>
      </c>
      <c r="H438" s="103">
        <v>42000000</v>
      </c>
      <c r="I438" s="42">
        <f t="shared" si="9"/>
        <v>42000000</v>
      </c>
      <c r="J438" s="40" t="s">
        <v>1129</v>
      </c>
      <c r="K438" s="40" t="s">
        <v>1130</v>
      </c>
      <c r="L438" s="104" t="s">
        <v>1500</v>
      </c>
    </row>
    <row r="439" spans="2:12" ht="24" customHeight="1">
      <c r="B439" s="48">
        <v>80111620</v>
      </c>
      <c r="C439" s="101" t="s">
        <v>1540</v>
      </c>
      <c r="D439" s="39">
        <v>42401</v>
      </c>
      <c r="E439" s="102" t="s">
        <v>1217</v>
      </c>
      <c r="F439" s="102" t="s">
        <v>1222</v>
      </c>
      <c r="G439" s="101" t="s">
        <v>1265</v>
      </c>
      <c r="H439" s="103">
        <v>84000000</v>
      </c>
      <c r="I439" s="42">
        <f t="shared" si="9"/>
        <v>84000000</v>
      </c>
      <c r="J439" s="40" t="s">
        <v>1129</v>
      </c>
      <c r="K439" s="40" t="s">
        <v>1130</v>
      </c>
      <c r="L439" s="104" t="s">
        <v>1500</v>
      </c>
    </row>
    <row r="440" spans="2:12" ht="24" customHeight="1">
      <c r="B440" s="48">
        <v>80111620</v>
      </c>
      <c r="C440" s="101" t="s">
        <v>1541</v>
      </c>
      <c r="D440" s="39">
        <v>42401</v>
      </c>
      <c r="E440" s="102" t="s">
        <v>1217</v>
      </c>
      <c r="F440" s="102" t="s">
        <v>1222</v>
      </c>
      <c r="G440" s="101" t="s">
        <v>1265</v>
      </c>
      <c r="H440" s="103">
        <v>59000000</v>
      </c>
      <c r="I440" s="42">
        <f t="shared" si="9"/>
        <v>59000000</v>
      </c>
      <c r="J440" s="40" t="s">
        <v>1129</v>
      </c>
      <c r="K440" s="40" t="s">
        <v>1130</v>
      </c>
      <c r="L440" s="104" t="s">
        <v>1500</v>
      </c>
    </row>
    <row r="441" spans="2:12" ht="24" customHeight="1">
      <c r="B441" s="48">
        <v>93142100</v>
      </c>
      <c r="C441" s="101" t="s">
        <v>1542</v>
      </c>
      <c r="D441" s="39">
        <v>42401</v>
      </c>
      <c r="E441" s="52" t="s">
        <v>1171</v>
      </c>
      <c r="F441" s="102" t="s">
        <v>1543</v>
      </c>
      <c r="G441" s="101" t="s">
        <v>1265</v>
      </c>
      <c r="H441" s="103">
        <v>228650592</v>
      </c>
      <c r="I441" s="42">
        <f t="shared" si="9"/>
        <v>228650592</v>
      </c>
      <c r="J441" s="40" t="s">
        <v>1129</v>
      </c>
      <c r="K441" s="40" t="s">
        <v>1130</v>
      </c>
      <c r="L441" s="104" t="s">
        <v>1500</v>
      </c>
    </row>
    <row r="442" spans="2:12" ht="24" customHeight="1">
      <c r="B442" s="48">
        <v>93142100</v>
      </c>
      <c r="C442" s="101" t="s">
        <v>1544</v>
      </c>
      <c r="D442" s="39">
        <v>42401</v>
      </c>
      <c r="E442" s="52" t="s">
        <v>1171</v>
      </c>
      <c r="F442" s="102" t="s">
        <v>1545</v>
      </c>
      <c r="G442" s="101" t="s">
        <v>1265</v>
      </c>
      <c r="H442" s="103">
        <v>158611908</v>
      </c>
      <c r="I442" s="42">
        <f t="shared" si="9"/>
        <v>158611908</v>
      </c>
      <c r="J442" s="40" t="s">
        <v>1129</v>
      </c>
      <c r="K442" s="40" t="s">
        <v>1130</v>
      </c>
      <c r="L442" s="104" t="s">
        <v>1500</v>
      </c>
    </row>
    <row r="443" spans="2:12" ht="24" customHeight="1">
      <c r="B443" s="48">
        <v>80111620</v>
      </c>
      <c r="C443" s="101" t="s">
        <v>1546</v>
      </c>
      <c r="D443" s="39">
        <v>42401</v>
      </c>
      <c r="E443" s="52" t="s">
        <v>1171</v>
      </c>
      <c r="F443" s="102" t="s">
        <v>1545</v>
      </c>
      <c r="G443" s="101" t="s">
        <v>1265</v>
      </c>
      <c r="H443" s="103">
        <v>100000000</v>
      </c>
      <c r="I443" s="42">
        <f t="shared" si="9"/>
        <v>100000000</v>
      </c>
      <c r="J443" s="40" t="s">
        <v>1129</v>
      </c>
      <c r="K443" s="40" t="s">
        <v>1130</v>
      </c>
      <c r="L443" s="104" t="s">
        <v>1500</v>
      </c>
    </row>
    <row r="444" spans="2:12" ht="24" customHeight="1">
      <c r="B444" s="48">
        <v>92101701</v>
      </c>
      <c r="C444" s="101" t="s">
        <v>1547</v>
      </c>
      <c r="D444" s="39">
        <v>42401</v>
      </c>
      <c r="E444" s="52" t="s">
        <v>1171</v>
      </c>
      <c r="F444" s="102" t="s">
        <v>1548</v>
      </c>
      <c r="G444" s="101" t="s">
        <v>1265</v>
      </c>
      <c r="H444" s="103">
        <v>200000000</v>
      </c>
      <c r="I444" s="42">
        <f t="shared" si="9"/>
        <v>200000000</v>
      </c>
      <c r="J444" s="40" t="s">
        <v>1129</v>
      </c>
      <c r="K444" s="40" t="s">
        <v>1130</v>
      </c>
      <c r="L444" s="104" t="s">
        <v>1500</v>
      </c>
    </row>
    <row r="445" spans="2:12" ht="24" customHeight="1">
      <c r="B445" s="48">
        <v>93142100</v>
      </c>
      <c r="C445" s="101" t="s">
        <v>1549</v>
      </c>
      <c r="D445" s="39">
        <v>42401</v>
      </c>
      <c r="E445" s="52" t="s">
        <v>1171</v>
      </c>
      <c r="F445" s="102" t="s">
        <v>1550</v>
      </c>
      <c r="G445" s="101" t="s">
        <v>1265</v>
      </c>
      <c r="H445" s="103">
        <v>1500000000</v>
      </c>
      <c r="I445" s="42">
        <f t="shared" si="9"/>
        <v>1500000000</v>
      </c>
      <c r="J445" s="40" t="s">
        <v>1129</v>
      </c>
      <c r="K445" s="40" t="s">
        <v>1130</v>
      </c>
      <c r="L445" s="104" t="s">
        <v>1500</v>
      </c>
    </row>
    <row r="446" spans="2:12" ht="24" customHeight="1">
      <c r="B446" s="48">
        <v>14111828</v>
      </c>
      <c r="C446" s="101" t="s">
        <v>1551</v>
      </c>
      <c r="D446" s="39">
        <v>42401</v>
      </c>
      <c r="E446" s="52" t="s">
        <v>1171</v>
      </c>
      <c r="F446" s="102" t="s">
        <v>1222</v>
      </c>
      <c r="G446" s="101" t="s">
        <v>1321</v>
      </c>
      <c r="H446" s="103">
        <v>350000000</v>
      </c>
      <c r="I446" s="42">
        <f t="shared" si="9"/>
        <v>350000000</v>
      </c>
      <c r="J446" s="40" t="s">
        <v>1129</v>
      </c>
      <c r="K446" s="40" t="s">
        <v>1130</v>
      </c>
      <c r="L446" s="104" t="s">
        <v>1500</v>
      </c>
    </row>
    <row r="447" spans="2:12" ht="24" customHeight="1">
      <c r="B447" s="48">
        <v>80101511</v>
      </c>
      <c r="C447" s="101" t="s">
        <v>1552</v>
      </c>
      <c r="D447" s="39">
        <v>42401</v>
      </c>
      <c r="E447" s="52" t="s">
        <v>1171</v>
      </c>
      <c r="F447" s="102" t="s">
        <v>1222</v>
      </c>
      <c r="G447" s="101" t="s">
        <v>1265</v>
      </c>
      <c r="H447" s="103">
        <v>500000000</v>
      </c>
      <c r="I447" s="42">
        <f t="shared" si="9"/>
        <v>500000000</v>
      </c>
      <c r="J447" s="40" t="s">
        <v>1129</v>
      </c>
      <c r="K447" s="40" t="s">
        <v>1130</v>
      </c>
      <c r="L447" s="104" t="s">
        <v>1500</v>
      </c>
    </row>
    <row r="448" spans="2:12" ht="24" customHeight="1">
      <c r="B448" s="48">
        <v>80101511</v>
      </c>
      <c r="C448" s="101" t="s">
        <v>1553</v>
      </c>
      <c r="D448" s="39">
        <v>42401</v>
      </c>
      <c r="E448" s="102" t="s">
        <v>1217</v>
      </c>
      <c r="F448" s="102" t="s">
        <v>1521</v>
      </c>
      <c r="G448" s="101" t="s">
        <v>1265</v>
      </c>
      <c r="H448" s="103">
        <v>500000000</v>
      </c>
      <c r="I448" s="42">
        <f t="shared" si="9"/>
        <v>500000000</v>
      </c>
      <c r="J448" s="40" t="s">
        <v>1129</v>
      </c>
      <c r="K448" s="40" t="s">
        <v>1130</v>
      </c>
      <c r="L448" s="104" t="s">
        <v>1500</v>
      </c>
    </row>
    <row r="449" spans="2:12" ht="24" customHeight="1">
      <c r="B449" s="48">
        <v>80101511</v>
      </c>
      <c r="C449" s="101" t="s">
        <v>1554</v>
      </c>
      <c r="D449" s="39">
        <v>42401</v>
      </c>
      <c r="E449" s="102" t="s">
        <v>1171</v>
      </c>
      <c r="F449" s="102" t="s">
        <v>1521</v>
      </c>
      <c r="G449" s="101" t="s">
        <v>1265</v>
      </c>
      <c r="H449" s="103">
        <v>100000000</v>
      </c>
      <c r="I449" s="42">
        <f t="shared" si="9"/>
        <v>100000000</v>
      </c>
      <c r="J449" s="40" t="s">
        <v>1129</v>
      </c>
      <c r="K449" s="40" t="s">
        <v>1130</v>
      </c>
      <c r="L449" s="104" t="s">
        <v>1500</v>
      </c>
    </row>
    <row r="450" spans="2:12" ht="24" customHeight="1">
      <c r="B450" s="48">
        <v>43221700</v>
      </c>
      <c r="C450" s="101" t="s">
        <v>1555</v>
      </c>
      <c r="D450" s="39">
        <v>42401</v>
      </c>
      <c r="E450" s="102" t="s">
        <v>1171</v>
      </c>
      <c r="F450" s="102" t="s">
        <v>1521</v>
      </c>
      <c r="G450" s="101" t="s">
        <v>1265</v>
      </c>
      <c r="H450" s="103">
        <v>20000000</v>
      </c>
      <c r="I450" s="42">
        <f t="shared" si="9"/>
        <v>20000000</v>
      </c>
      <c r="J450" s="40" t="s">
        <v>1129</v>
      </c>
      <c r="K450" s="40" t="s">
        <v>1130</v>
      </c>
      <c r="L450" s="104" t="s">
        <v>1500</v>
      </c>
    </row>
    <row r="451" spans="2:12" ht="24" customHeight="1">
      <c r="B451" s="48">
        <v>80101511</v>
      </c>
      <c r="C451" s="51" t="s">
        <v>1556</v>
      </c>
      <c r="D451" s="39">
        <v>42401</v>
      </c>
      <c r="E451" s="52" t="s">
        <v>1217</v>
      </c>
      <c r="F451" s="102" t="s">
        <v>1521</v>
      </c>
      <c r="G451" s="51" t="s">
        <v>1527</v>
      </c>
      <c r="H451" s="53">
        <v>1003000000</v>
      </c>
      <c r="I451" s="42">
        <f t="shared" si="9"/>
        <v>1003000000</v>
      </c>
      <c r="J451" s="40" t="s">
        <v>1129</v>
      </c>
      <c r="K451" s="40" t="s">
        <v>1130</v>
      </c>
      <c r="L451" s="104" t="s">
        <v>1500</v>
      </c>
    </row>
    <row r="452" spans="2:12" ht="24" customHeight="1">
      <c r="B452" s="97">
        <v>80111620</v>
      </c>
      <c r="C452" s="51" t="s">
        <v>1557</v>
      </c>
      <c r="D452" s="39">
        <v>42401</v>
      </c>
      <c r="E452" s="52" t="s">
        <v>1217</v>
      </c>
      <c r="F452" s="102" t="s">
        <v>1222</v>
      </c>
      <c r="G452" s="51" t="s">
        <v>1527</v>
      </c>
      <c r="H452" s="53">
        <v>36000000</v>
      </c>
      <c r="I452" s="42">
        <f t="shared" si="9"/>
        <v>36000000</v>
      </c>
      <c r="J452" s="40" t="s">
        <v>1129</v>
      </c>
      <c r="K452" s="40" t="s">
        <v>1130</v>
      </c>
      <c r="L452" s="104" t="s">
        <v>1500</v>
      </c>
    </row>
    <row r="453" spans="2:12" ht="24" customHeight="1">
      <c r="B453" s="97">
        <v>80111620</v>
      </c>
      <c r="C453" s="51" t="s">
        <v>1557</v>
      </c>
      <c r="D453" s="39">
        <v>42401</v>
      </c>
      <c r="E453" s="52" t="s">
        <v>1217</v>
      </c>
      <c r="F453" s="102" t="s">
        <v>1222</v>
      </c>
      <c r="G453" s="51" t="s">
        <v>1527</v>
      </c>
      <c r="H453" s="53">
        <v>36000000</v>
      </c>
      <c r="I453" s="42">
        <f t="shared" si="9"/>
        <v>36000000</v>
      </c>
      <c r="J453" s="40" t="s">
        <v>1129</v>
      </c>
      <c r="K453" s="40" t="s">
        <v>1130</v>
      </c>
      <c r="L453" s="104" t="s">
        <v>1500</v>
      </c>
    </row>
    <row r="454" spans="2:12" ht="24" customHeight="1">
      <c r="B454" s="97">
        <v>80111620</v>
      </c>
      <c r="C454" s="51" t="s">
        <v>1558</v>
      </c>
      <c r="D454" s="39">
        <v>42401</v>
      </c>
      <c r="E454" s="52" t="s">
        <v>1217</v>
      </c>
      <c r="F454" s="102" t="s">
        <v>1222</v>
      </c>
      <c r="G454" s="51" t="s">
        <v>1527</v>
      </c>
      <c r="H454" s="53">
        <v>36000000</v>
      </c>
      <c r="I454" s="42">
        <f t="shared" si="9"/>
        <v>36000000</v>
      </c>
      <c r="J454" s="40" t="s">
        <v>1129</v>
      </c>
      <c r="K454" s="40" t="s">
        <v>1130</v>
      </c>
      <c r="L454" s="104" t="s">
        <v>1500</v>
      </c>
    </row>
    <row r="455" spans="2:12" ht="24" customHeight="1">
      <c r="B455" s="97">
        <v>80111620</v>
      </c>
      <c r="C455" s="51" t="s">
        <v>1558</v>
      </c>
      <c r="D455" s="39">
        <v>42401</v>
      </c>
      <c r="E455" s="52" t="s">
        <v>1217</v>
      </c>
      <c r="F455" s="102" t="s">
        <v>1222</v>
      </c>
      <c r="G455" s="51" t="s">
        <v>1527</v>
      </c>
      <c r="H455" s="53">
        <v>36000000</v>
      </c>
      <c r="I455" s="42">
        <f t="shared" si="9"/>
        <v>36000000</v>
      </c>
      <c r="J455" s="40" t="s">
        <v>1129</v>
      </c>
      <c r="K455" s="40" t="s">
        <v>1130</v>
      </c>
      <c r="L455" s="104" t="s">
        <v>1500</v>
      </c>
    </row>
    <row r="456" spans="2:12" ht="24" customHeight="1">
      <c r="B456" s="48">
        <v>80101511</v>
      </c>
      <c r="C456" s="51" t="s">
        <v>1559</v>
      </c>
      <c r="D456" s="39">
        <v>42401</v>
      </c>
      <c r="E456" s="52" t="s">
        <v>1217</v>
      </c>
      <c r="F456" s="52" t="s">
        <v>1521</v>
      </c>
      <c r="G456" s="51" t="s">
        <v>1527</v>
      </c>
      <c r="H456" s="53">
        <v>803000000</v>
      </c>
      <c r="I456" s="42">
        <f t="shared" si="9"/>
        <v>803000000</v>
      </c>
      <c r="J456" s="40" t="s">
        <v>1129</v>
      </c>
      <c r="K456" s="40" t="s">
        <v>1130</v>
      </c>
      <c r="L456" s="104" t="s">
        <v>1500</v>
      </c>
    </row>
    <row r="457" spans="2:12" ht="24" customHeight="1">
      <c r="B457" s="48">
        <v>80101511</v>
      </c>
      <c r="C457" s="51" t="s">
        <v>1560</v>
      </c>
      <c r="D457" s="39">
        <v>42401</v>
      </c>
      <c r="E457" s="52" t="s">
        <v>1561</v>
      </c>
      <c r="F457" s="52" t="s">
        <v>1521</v>
      </c>
      <c r="G457" s="51" t="s">
        <v>1562</v>
      </c>
      <c r="H457" s="53">
        <v>600000000</v>
      </c>
      <c r="I457" s="42">
        <f t="shared" si="9"/>
        <v>600000000</v>
      </c>
      <c r="J457" s="40" t="s">
        <v>1129</v>
      </c>
      <c r="K457" s="40" t="s">
        <v>1130</v>
      </c>
      <c r="L457" s="98" t="s">
        <v>1500</v>
      </c>
    </row>
    <row r="458" spans="2:12" ht="24" customHeight="1">
      <c r="B458" s="97">
        <v>80111620</v>
      </c>
      <c r="C458" s="51" t="s">
        <v>1563</v>
      </c>
      <c r="D458" s="39">
        <v>42401</v>
      </c>
      <c r="E458" s="52" t="s">
        <v>1217</v>
      </c>
      <c r="F458" s="67" t="s">
        <v>1222</v>
      </c>
      <c r="G458" s="51" t="s">
        <v>1527</v>
      </c>
      <c r="H458" s="53">
        <v>76648000</v>
      </c>
      <c r="I458" s="42">
        <f t="shared" si="9"/>
        <v>76648000</v>
      </c>
      <c r="J458" s="40" t="s">
        <v>1129</v>
      </c>
      <c r="K458" s="40" t="s">
        <v>1130</v>
      </c>
      <c r="L458" s="98" t="s">
        <v>1500</v>
      </c>
    </row>
    <row r="459" spans="2:12" ht="24" customHeight="1">
      <c r="B459" s="97">
        <v>80111620</v>
      </c>
      <c r="C459" s="51" t="s">
        <v>1564</v>
      </c>
      <c r="D459" s="39">
        <v>42401</v>
      </c>
      <c r="E459" s="52" t="s">
        <v>1217</v>
      </c>
      <c r="F459" s="67" t="s">
        <v>1222</v>
      </c>
      <c r="G459" s="51" t="s">
        <v>1527</v>
      </c>
      <c r="H459" s="53">
        <v>35600000</v>
      </c>
      <c r="I459" s="42">
        <f t="shared" si="9"/>
        <v>35600000</v>
      </c>
      <c r="J459" s="40" t="s">
        <v>1129</v>
      </c>
      <c r="K459" s="40" t="s">
        <v>1130</v>
      </c>
      <c r="L459" s="98" t="s">
        <v>1500</v>
      </c>
    </row>
    <row r="460" spans="2:12" ht="24" customHeight="1">
      <c r="B460" s="97">
        <v>80111620</v>
      </c>
      <c r="C460" s="51" t="s">
        <v>1565</v>
      </c>
      <c r="D460" s="39">
        <v>42401</v>
      </c>
      <c r="E460" s="52" t="s">
        <v>1217</v>
      </c>
      <c r="F460" s="67" t="s">
        <v>1222</v>
      </c>
      <c r="G460" s="51" t="s">
        <v>1527</v>
      </c>
      <c r="H460" s="53">
        <v>35600000</v>
      </c>
      <c r="I460" s="42">
        <f t="shared" si="9"/>
        <v>35600000</v>
      </c>
      <c r="J460" s="40" t="s">
        <v>1129</v>
      </c>
      <c r="K460" s="40" t="s">
        <v>1130</v>
      </c>
      <c r="L460" s="98" t="s">
        <v>1500</v>
      </c>
    </row>
    <row r="461" spans="2:12" ht="24" customHeight="1">
      <c r="B461" s="97">
        <v>80111620</v>
      </c>
      <c r="C461" s="105" t="s">
        <v>1566</v>
      </c>
      <c r="D461" s="39">
        <v>42401</v>
      </c>
      <c r="E461" s="102" t="s">
        <v>1264</v>
      </c>
      <c r="F461" s="102" t="s">
        <v>1548</v>
      </c>
      <c r="G461" s="101" t="s">
        <v>1265</v>
      </c>
      <c r="H461" s="103">
        <v>30000000</v>
      </c>
      <c r="I461" s="42">
        <f t="shared" si="9"/>
        <v>30000000</v>
      </c>
      <c r="J461" s="40" t="s">
        <v>1129</v>
      </c>
      <c r="K461" s="40" t="s">
        <v>1130</v>
      </c>
      <c r="L461" s="104" t="s">
        <v>1500</v>
      </c>
    </row>
    <row r="462" spans="2:12" ht="24" customHeight="1">
      <c r="B462" s="106">
        <v>39121320</v>
      </c>
      <c r="C462" s="105" t="s">
        <v>1567</v>
      </c>
      <c r="D462" s="39">
        <v>42401</v>
      </c>
      <c r="E462" s="102" t="s">
        <v>1264</v>
      </c>
      <c r="F462" s="102" t="s">
        <v>1548</v>
      </c>
      <c r="G462" s="101" t="s">
        <v>1265</v>
      </c>
      <c r="H462" s="103">
        <v>60000</v>
      </c>
      <c r="I462" s="42">
        <f t="shared" si="9"/>
        <v>60000</v>
      </c>
      <c r="J462" s="40" t="s">
        <v>1129</v>
      </c>
      <c r="K462" s="40" t="s">
        <v>1130</v>
      </c>
      <c r="L462" s="104" t="s">
        <v>1500</v>
      </c>
    </row>
    <row r="463" spans="2:12" ht="24" customHeight="1">
      <c r="B463" s="107">
        <v>45121516</v>
      </c>
      <c r="C463" s="105" t="s">
        <v>1568</v>
      </c>
      <c r="D463" s="39">
        <v>42401</v>
      </c>
      <c r="E463" s="102" t="s">
        <v>1264</v>
      </c>
      <c r="F463" s="102" t="s">
        <v>1548</v>
      </c>
      <c r="G463" s="101" t="s">
        <v>1265</v>
      </c>
      <c r="H463" s="103">
        <v>2000000</v>
      </c>
      <c r="I463" s="42">
        <f t="shared" si="9"/>
        <v>2000000</v>
      </c>
      <c r="J463" s="40" t="s">
        <v>1129</v>
      </c>
      <c r="K463" s="40" t="s">
        <v>1130</v>
      </c>
      <c r="L463" s="104" t="s">
        <v>1500</v>
      </c>
    </row>
    <row r="464" spans="2:12" ht="24" customHeight="1">
      <c r="B464" s="108">
        <v>45121516</v>
      </c>
      <c r="C464" s="105" t="s">
        <v>1569</v>
      </c>
      <c r="D464" s="39">
        <v>42401</v>
      </c>
      <c r="E464" s="102" t="s">
        <v>1264</v>
      </c>
      <c r="F464" s="102" t="s">
        <v>1548</v>
      </c>
      <c r="G464" s="101" t="s">
        <v>1265</v>
      </c>
      <c r="H464" s="103">
        <v>2200000</v>
      </c>
      <c r="I464" s="42">
        <f t="shared" si="9"/>
        <v>2200000</v>
      </c>
      <c r="J464" s="40" t="s">
        <v>1129</v>
      </c>
      <c r="K464" s="40" t="s">
        <v>1130</v>
      </c>
      <c r="L464" s="104" t="s">
        <v>1500</v>
      </c>
    </row>
    <row r="465" spans="2:12" ht="24" customHeight="1">
      <c r="B465" s="97">
        <v>80111620</v>
      </c>
      <c r="C465" s="105" t="s">
        <v>1570</v>
      </c>
      <c r="D465" s="39">
        <v>42401</v>
      </c>
      <c r="E465" s="52" t="s">
        <v>1171</v>
      </c>
      <c r="F465" s="102" t="s">
        <v>1222</v>
      </c>
      <c r="G465" s="101" t="s">
        <v>1265</v>
      </c>
      <c r="H465" s="103">
        <v>39193596</v>
      </c>
      <c r="I465" s="42">
        <f t="shared" si="9"/>
        <v>39193596</v>
      </c>
      <c r="J465" s="40" t="s">
        <v>1129</v>
      </c>
      <c r="K465" s="40" t="s">
        <v>1130</v>
      </c>
      <c r="L465" s="104" t="s">
        <v>1500</v>
      </c>
    </row>
    <row r="466" spans="2:12" ht="24" customHeight="1">
      <c r="B466" s="97">
        <v>80111620</v>
      </c>
      <c r="C466" s="105" t="s">
        <v>1571</v>
      </c>
      <c r="D466" s="39">
        <v>42401</v>
      </c>
      <c r="E466" s="52" t="s">
        <v>1171</v>
      </c>
      <c r="F466" s="102" t="s">
        <v>1222</v>
      </c>
      <c r="G466" s="101" t="s">
        <v>1265</v>
      </c>
      <c r="H466" s="103">
        <v>39193596</v>
      </c>
      <c r="I466" s="42">
        <f t="shared" si="9"/>
        <v>39193596</v>
      </c>
      <c r="J466" s="40" t="s">
        <v>1129</v>
      </c>
      <c r="K466" s="40" t="s">
        <v>1130</v>
      </c>
      <c r="L466" s="104" t="s">
        <v>1500</v>
      </c>
    </row>
    <row r="467" spans="2:12" ht="24" customHeight="1">
      <c r="B467" s="97">
        <v>92101701</v>
      </c>
      <c r="C467" s="105" t="s">
        <v>1572</v>
      </c>
      <c r="D467" s="39">
        <v>42401</v>
      </c>
      <c r="E467" s="52" t="s">
        <v>1171</v>
      </c>
      <c r="F467" s="102" t="s">
        <v>1548</v>
      </c>
      <c r="G467" s="101" t="s">
        <v>1265</v>
      </c>
      <c r="H467" s="103">
        <v>210000000</v>
      </c>
      <c r="I467" s="42">
        <f t="shared" si="9"/>
        <v>210000000</v>
      </c>
      <c r="J467" s="40" t="s">
        <v>1129</v>
      </c>
      <c r="K467" s="40" t="s">
        <v>1130</v>
      </c>
      <c r="L467" s="104" t="s">
        <v>1500</v>
      </c>
    </row>
    <row r="468" spans="2:12" ht="24" customHeight="1">
      <c r="B468" s="97">
        <v>44120000</v>
      </c>
      <c r="C468" s="105" t="s">
        <v>1573</v>
      </c>
      <c r="D468" s="39">
        <v>42401</v>
      </c>
      <c r="E468" s="52" t="s">
        <v>1171</v>
      </c>
      <c r="F468" s="102" t="s">
        <v>1127</v>
      </c>
      <c r="G468" s="101" t="s">
        <v>1321</v>
      </c>
      <c r="H468" s="103">
        <v>15000000</v>
      </c>
      <c r="I468" s="42">
        <f aca="true" t="shared" si="10" ref="I468:I531">H468</f>
        <v>15000000</v>
      </c>
      <c r="J468" s="40" t="s">
        <v>1129</v>
      </c>
      <c r="K468" s="40" t="s">
        <v>1130</v>
      </c>
      <c r="L468" s="104" t="s">
        <v>1500</v>
      </c>
    </row>
    <row r="469" spans="2:12" ht="24" customHeight="1">
      <c r="B469" s="109">
        <v>80111715</v>
      </c>
      <c r="C469" s="99" t="s">
        <v>1574</v>
      </c>
      <c r="D469" s="39">
        <v>42401</v>
      </c>
      <c r="E469" s="110" t="s">
        <v>1171</v>
      </c>
      <c r="F469" s="67" t="s">
        <v>1222</v>
      </c>
      <c r="G469" s="99" t="s">
        <v>1265</v>
      </c>
      <c r="H469" s="111">
        <v>40920000</v>
      </c>
      <c r="I469" s="42">
        <f t="shared" si="10"/>
        <v>40920000</v>
      </c>
      <c r="J469" s="40" t="s">
        <v>1129</v>
      </c>
      <c r="K469" s="40" t="s">
        <v>1130</v>
      </c>
      <c r="L469" s="112" t="s">
        <v>1575</v>
      </c>
    </row>
    <row r="470" spans="2:12" ht="24" customHeight="1">
      <c r="B470" s="113">
        <v>80111715</v>
      </c>
      <c r="C470" s="99" t="s">
        <v>1574</v>
      </c>
      <c r="D470" s="39">
        <v>42401</v>
      </c>
      <c r="E470" s="110" t="s">
        <v>1171</v>
      </c>
      <c r="F470" s="67" t="s">
        <v>1222</v>
      </c>
      <c r="G470" s="99" t="s">
        <v>1265</v>
      </c>
      <c r="H470" s="111">
        <v>40920000</v>
      </c>
      <c r="I470" s="42">
        <f t="shared" si="10"/>
        <v>40920000</v>
      </c>
      <c r="J470" s="40" t="s">
        <v>1129</v>
      </c>
      <c r="K470" s="40" t="s">
        <v>1130</v>
      </c>
      <c r="L470" s="112" t="s">
        <v>1575</v>
      </c>
    </row>
    <row r="471" spans="2:12" ht="24" customHeight="1">
      <c r="B471" s="113">
        <v>80111715</v>
      </c>
      <c r="C471" s="99" t="s">
        <v>1574</v>
      </c>
      <c r="D471" s="39">
        <v>42401</v>
      </c>
      <c r="E471" s="110" t="s">
        <v>1171</v>
      </c>
      <c r="F471" s="67" t="s">
        <v>1222</v>
      </c>
      <c r="G471" s="99" t="s">
        <v>1265</v>
      </c>
      <c r="H471" s="111">
        <v>40920000</v>
      </c>
      <c r="I471" s="42">
        <f t="shared" si="10"/>
        <v>40920000</v>
      </c>
      <c r="J471" s="40" t="s">
        <v>1129</v>
      </c>
      <c r="K471" s="40" t="s">
        <v>1130</v>
      </c>
      <c r="L471" s="112" t="s">
        <v>1575</v>
      </c>
    </row>
    <row r="472" spans="2:12" ht="24" customHeight="1">
      <c r="B472" s="113">
        <v>80111715</v>
      </c>
      <c r="C472" s="99" t="s">
        <v>1576</v>
      </c>
      <c r="D472" s="39">
        <v>42401</v>
      </c>
      <c r="E472" s="110" t="s">
        <v>1171</v>
      </c>
      <c r="F472" s="67" t="s">
        <v>1222</v>
      </c>
      <c r="G472" s="99" t="s">
        <v>1265</v>
      </c>
      <c r="H472" s="111">
        <v>32400000</v>
      </c>
      <c r="I472" s="42">
        <f t="shared" si="10"/>
        <v>32400000</v>
      </c>
      <c r="J472" s="40" t="s">
        <v>1129</v>
      </c>
      <c r="K472" s="40" t="s">
        <v>1130</v>
      </c>
      <c r="L472" s="112" t="s">
        <v>1575</v>
      </c>
    </row>
    <row r="473" spans="2:12" ht="24" customHeight="1">
      <c r="B473" s="113">
        <v>80111715</v>
      </c>
      <c r="C473" s="99" t="s">
        <v>1576</v>
      </c>
      <c r="D473" s="39">
        <v>42401</v>
      </c>
      <c r="E473" s="110" t="s">
        <v>1171</v>
      </c>
      <c r="F473" s="67" t="s">
        <v>1222</v>
      </c>
      <c r="G473" s="99" t="s">
        <v>1265</v>
      </c>
      <c r="H473" s="111">
        <v>32400000</v>
      </c>
      <c r="I473" s="42">
        <f t="shared" si="10"/>
        <v>32400000</v>
      </c>
      <c r="J473" s="40" t="s">
        <v>1129</v>
      </c>
      <c r="K473" s="40" t="s">
        <v>1130</v>
      </c>
      <c r="L473" s="112" t="s">
        <v>1575</v>
      </c>
    </row>
    <row r="474" spans="2:12" ht="24" customHeight="1">
      <c r="B474" s="113">
        <v>80111707</v>
      </c>
      <c r="C474" s="99" t="s">
        <v>1577</v>
      </c>
      <c r="D474" s="39">
        <v>42401</v>
      </c>
      <c r="E474" s="110" t="s">
        <v>1171</v>
      </c>
      <c r="F474" s="67" t="s">
        <v>1222</v>
      </c>
      <c r="G474" s="99" t="s">
        <v>1265</v>
      </c>
      <c r="H474" s="111">
        <v>38400000</v>
      </c>
      <c r="I474" s="42">
        <f t="shared" si="10"/>
        <v>38400000</v>
      </c>
      <c r="J474" s="40" t="s">
        <v>1129</v>
      </c>
      <c r="K474" s="40" t="s">
        <v>1130</v>
      </c>
      <c r="L474" s="112" t="s">
        <v>1575</v>
      </c>
    </row>
    <row r="475" spans="2:12" ht="24" customHeight="1">
      <c r="B475" s="114">
        <v>80111707</v>
      </c>
      <c r="C475" s="99" t="s">
        <v>1578</v>
      </c>
      <c r="D475" s="39">
        <v>42401</v>
      </c>
      <c r="E475" s="110" t="s">
        <v>1171</v>
      </c>
      <c r="F475" s="67" t="s">
        <v>1222</v>
      </c>
      <c r="G475" s="99" t="s">
        <v>1265</v>
      </c>
      <c r="H475" s="115">
        <v>18600000</v>
      </c>
      <c r="I475" s="42">
        <f t="shared" si="10"/>
        <v>18600000</v>
      </c>
      <c r="J475" s="40" t="s">
        <v>1129</v>
      </c>
      <c r="K475" s="40" t="s">
        <v>1130</v>
      </c>
      <c r="L475" s="112" t="s">
        <v>1575</v>
      </c>
    </row>
    <row r="476" spans="2:12" ht="24" customHeight="1">
      <c r="B476" s="56">
        <v>80111707</v>
      </c>
      <c r="C476" s="57" t="s">
        <v>1579</v>
      </c>
      <c r="D476" s="39">
        <v>42401</v>
      </c>
      <c r="E476" s="110" t="s">
        <v>1171</v>
      </c>
      <c r="F476" s="67" t="s">
        <v>1222</v>
      </c>
      <c r="G476" s="116" t="s">
        <v>1265</v>
      </c>
      <c r="H476" s="111">
        <v>16364640</v>
      </c>
      <c r="I476" s="42">
        <f t="shared" si="10"/>
        <v>16364640</v>
      </c>
      <c r="J476" s="40" t="s">
        <v>1129</v>
      </c>
      <c r="K476" s="40" t="s">
        <v>1130</v>
      </c>
      <c r="L476" s="112" t="s">
        <v>1575</v>
      </c>
    </row>
    <row r="477" spans="2:12" ht="24" customHeight="1">
      <c r="B477" s="113">
        <v>80111707</v>
      </c>
      <c r="C477" s="99" t="s">
        <v>1579</v>
      </c>
      <c r="D477" s="39">
        <v>42401</v>
      </c>
      <c r="E477" s="110" t="s">
        <v>1171</v>
      </c>
      <c r="F477" s="67" t="s">
        <v>1222</v>
      </c>
      <c r="G477" s="116" t="s">
        <v>1265</v>
      </c>
      <c r="H477" s="111">
        <v>16364640</v>
      </c>
      <c r="I477" s="42">
        <f t="shared" si="10"/>
        <v>16364640</v>
      </c>
      <c r="J477" s="40" t="s">
        <v>1129</v>
      </c>
      <c r="K477" s="40" t="s">
        <v>1130</v>
      </c>
      <c r="L477" s="112" t="s">
        <v>1575</v>
      </c>
    </row>
    <row r="478" spans="2:12" ht="24" customHeight="1">
      <c r="B478" s="113">
        <v>80111707</v>
      </c>
      <c r="C478" s="99" t="s">
        <v>1579</v>
      </c>
      <c r="D478" s="39">
        <v>42401</v>
      </c>
      <c r="E478" s="110" t="s">
        <v>1171</v>
      </c>
      <c r="F478" s="67" t="s">
        <v>1222</v>
      </c>
      <c r="G478" s="116" t="s">
        <v>1265</v>
      </c>
      <c r="H478" s="111">
        <v>16364640</v>
      </c>
      <c r="I478" s="42">
        <f t="shared" si="10"/>
        <v>16364640</v>
      </c>
      <c r="J478" s="40" t="s">
        <v>1129</v>
      </c>
      <c r="K478" s="40" t="s">
        <v>1130</v>
      </c>
      <c r="L478" s="112" t="s">
        <v>1575</v>
      </c>
    </row>
    <row r="479" spans="2:12" ht="24" customHeight="1">
      <c r="B479" s="113">
        <v>43202200</v>
      </c>
      <c r="C479" s="99" t="s">
        <v>1580</v>
      </c>
      <c r="D479" s="39">
        <v>42401</v>
      </c>
      <c r="E479" s="110" t="s">
        <v>1215</v>
      </c>
      <c r="F479" s="110" t="s">
        <v>1220</v>
      </c>
      <c r="G479" s="116" t="s">
        <v>1265</v>
      </c>
      <c r="H479" s="111">
        <v>500000000</v>
      </c>
      <c r="I479" s="42">
        <f t="shared" si="10"/>
        <v>500000000</v>
      </c>
      <c r="J479" s="40" t="s">
        <v>1129</v>
      </c>
      <c r="K479" s="40" t="s">
        <v>1130</v>
      </c>
      <c r="L479" s="112" t="s">
        <v>1575</v>
      </c>
    </row>
    <row r="480" spans="2:12" ht="28.5" customHeight="1">
      <c r="B480" s="113">
        <v>45120000</v>
      </c>
      <c r="C480" s="99" t="s">
        <v>1581</v>
      </c>
      <c r="D480" s="39">
        <v>42401</v>
      </c>
      <c r="E480" s="110" t="s">
        <v>1215</v>
      </c>
      <c r="F480" s="110" t="s">
        <v>1209</v>
      </c>
      <c r="G480" s="116" t="s">
        <v>1265</v>
      </c>
      <c r="H480" s="111">
        <v>200000000</v>
      </c>
      <c r="I480" s="42">
        <f t="shared" si="10"/>
        <v>200000000</v>
      </c>
      <c r="J480" s="40" t="s">
        <v>1129</v>
      </c>
      <c r="K480" s="40" t="s">
        <v>1130</v>
      </c>
      <c r="L480" s="112" t="s">
        <v>1575</v>
      </c>
    </row>
    <row r="481" spans="2:12" ht="24" customHeight="1">
      <c r="B481" s="113">
        <v>55121715</v>
      </c>
      <c r="C481" s="99" t="s">
        <v>1582</v>
      </c>
      <c r="D481" s="39">
        <v>42401</v>
      </c>
      <c r="E481" s="110" t="s">
        <v>1215</v>
      </c>
      <c r="F481" s="110" t="s">
        <v>1220</v>
      </c>
      <c r="G481" s="116" t="s">
        <v>1265</v>
      </c>
      <c r="H481" s="111">
        <v>70000000</v>
      </c>
      <c r="I481" s="42">
        <f t="shared" si="10"/>
        <v>70000000</v>
      </c>
      <c r="J481" s="40" t="s">
        <v>1129</v>
      </c>
      <c r="K481" s="40" t="s">
        <v>1130</v>
      </c>
      <c r="L481" s="112" t="s">
        <v>1575</v>
      </c>
    </row>
    <row r="482" spans="2:12" ht="24" customHeight="1">
      <c r="B482" s="113">
        <v>14000828</v>
      </c>
      <c r="C482" s="99" t="s">
        <v>1583</v>
      </c>
      <c r="D482" s="39">
        <v>42401</v>
      </c>
      <c r="E482" s="110" t="s">
        <v>1215</v>
      </c>
      <c r="F482" s="110" t="s">
        <v>1365</v>
      </c>
      <c r="G482" s="116" t="s">
        <v>1265</v>
      </c>
      <c r="H482" s="111">
        <v>200000000</v>
      </c>
      <c r="I482" s="42">
        <f t="shared" si="10"/>
        <v>200000000</v>
      </c>
      <c r="J482" s="40" t="s">
        <v>1129</v>
      </c>
      <c r="K482" s="40" t="s">
        <v>1130</v>
      </c>
      <c r="L482" s="112" t="s">
        <v>1575</v>
      </c>
    </row>
    <row r="483" spans="2:12" ht="24" customHeight="1">
      <c r="B483" s="50">
        <v>50192701</v>
      </c>
      <c r="C483" s="51" t="s">
        <v>677</v>
      </c>
      <c r="D483" s="39">
        <v>42401</v>
      </c>
      <c r="E483" s="52" t="s">
        <v>678</v>
      </c>
      <c r="F483" s="52" t="s">
        <v>679</v>
      </c>
      <c r="G483" s="51" t="s">
        <v>1265</v>
      </c>
      <c r="H483" s="117">
        <v>42000000</v>
      </c>
      <c r="I483" s="42">
        <f t="shared" si="10"/>
        <v>42000000</v>
      </c>
      <c r="J483" s="40" t="s">
        <v>1129</v>
      </c>
      <c r="K483" s="40" t="s">
        <v>1130</v>
      </c>
      <c r="L483" s="118" t="s">
        <v>680</v>
      </c>
    </row>
    <row r="484" spans="2:12" ht="24" customHeight="1">
      <c r="B484" s="55">
        <v>90111602</v>
      </c>
      <c r="C484" s="51" t="s">
        <v>681</v>
      </c>
      <c r="D484" s="39">
        <v>42401</v>
      </c>
      <c r="E484" s="52" t="s">
        <v>678</v>
      </c>
      <c r="F484" s="52" t="s">
        <v>1220</v>
      </c>
      <c r="G484" s="51" t="s">
        <v>1265</v>
      </c>
      <c r="H484" s="53">
        <v>5250000</v>
      </c>
      <c r="I484" s="42">
        <f t="shared" si="10"/>
        <v>5250000</v>
      </c>
      <c r="J484" s="40" t="s">
        <v>1129</v>
      </c>
      <c r="K484" s="40" t="s">
        <v>1130</v>
      </c>
      <c r="L484" s="118" t="s">
        <v>680</v>
      </c>
    </row>
    <row r="485" spans="2:12" ht="24" customHeight="1">
      <c r="B485" s="55">
        <v>90111603</v>
      </c>
      <c r="C485" s="51" t="s">
        <v>682</v>
      </c>
      <c r="D485" s="39">
        <v>42401</v>
      </c>
      <c r="E485" s="52" t="s">
        <v>678</v>
      </c>
      <c r="F485" s="52" t="s">
        <v>1220</v>
      </c>
      <c r="G485" s="51" t="s">
        <v>1265</v>
      </c>
      <c r="H485" s="53">
        <v>15750000</v>
      </c>
      <c r="I485" s="42">
        <f t="shared" si="10"/>
        <v>15750000</v>
      </c>
      <c r="J485" s="40" t="s">
        <v>1129</v>
      </c>
      <c r="K485" s="40" t="s">
        <v>1130</v>
      </c>
      <c r="L485" s="118" t="s">
        <v>680</v>
      </c>
    </row>
    <row r="486" spans="2:12" ht="24" customHeight="1">
      <c r="B486" s="55">
        <v>86101705</v>
      </c>
      <c r="C486" s="51" t="s">
        <v>683</v>
      </c>
      <c r="D486" s="39">
        <v>42401</v>
      </c>
      <c r="E486" s="52" t="s">
        <v>684</v>
      </c>
      <c r="F486" s="67" t="s">
        <v>1222</v>
      </c>
      <c r="G486" s="51" t="s">
        <v>1265</v>
      </c>
      <c r="H486" s="53">
        <v>57750000</v>
      </c>
      <c r="I486" s="42">
        <f t="shared" si="10"/>
        <v>57750000</v>
      </c>
      <c r="J486" s="40" t="s">
        <v>1129</v>
      </c>
      <c r="K486" s="40" t="s">
        <v>1130</v>
      </c>
      <c r="L486" s="118" t="s">
        <v>680</v>
      </c>
    </row>
    <row r="487" spans="2:12" ht="24" customHeight="1">
      <c r="B487" s="55">
        <v>86101705</v>
      </c>
      <c r="C487" s="51" t="s">
        <v>683</v>
      </c>
      <c r="D487" s="39">
        <v>42401</v>
      </c>
      <c r="E487" s="52" t="s">
        <v>678</v>
      </c>
      <c r="F487" s="67" t="s">
        <v>1222</v>
      </c>
      <c r="G487" s="51" t="s">
        <v>1265</v>
      </c>
      <c r="H487" s="53">
        <v>5250000</v>
      </c>
      <c r="I487" s="42">
        <f t="shared" si="10"/>
        <v>5250000</v>
      </c>
      <c r="J487" s="40" t="s">
        <v>1129</v>
      </c>
      <c r="K487" s="40" t="s">
        <v>1130</v>
      </c>
      <c r="L487" s="118" t="s">
        <v>680</v>
      </c>
    </row>
    <row r="488" spans="2:12" ht="24" customHeight="1">
      <c r="B488" s="55">
        <v>50192701</v>
      </c>
      <c r="C488" s="51" t="s">
        <v>677</v>
      </c>
      <c r="D488" s="39">
        <v>42401</v>
      </c>
      <c r="E488" s="52" t="s">
        <v>685</v>
      </c>
      <c r="F488" s="52" t="s">
        <v>679</v>
      </c>
      <c r="G488" s="51" t="s">
        <v>1265</v>
      </c>
      <c r="H488" s="53">
        <v>47250000</v>
      </c>
      <c r="I488" s="42">
        <f t="shared" si="10"/>
        <v>47250000</v>
      </c>
      <c r="J488" s="40" t="s">
        <v>1129</v>
      </c>
      <c r="K488" s="40" t="s">
        <v>1130</v>
      </c>
      <c r="L488" s="118" t="s">
        <v>680</v>
      </c>
    </row>
    <row r="489" spans="2:12" ht="24" customHeight="1">
      <c r="B489" s="55">
        <v>90111601</v>
      </c>
      <c r="C489" s="51" t="s">
        <v>686</v>
      </c>
      <c r="D489" s="39">
        <v>42401</v>
      </c>
      <c r="E489" s="52" t="s">
        <v>1215</v>
      </c>
      <c r="F489" s="52" t="s">
        <v>679</v>
      </c>
      <c r="G489" s="51" t="s">
        <v>687</v>
      </c>
      <c r="H489" s="53">
        <v>5250000</v>
      </c>
      <c r="I489" s="42">
        <f t="shared" si="10"/>
        <v>5250000</v>
      </c>
      <c r="J489" s="40" t="s">
        <v>1129</v>
      </c>
      <c r="K489" s="40" t="s">
        <v>1130</v>
      </c>
      <c r="L489" s="118" t="s">
        <v>680</v>
      </c>
    </row>
    <row r="490" spans="2:12" ht="24" customHeight="1">
      <c r="B490" s="55">
        <v>90131500</v>
      </c>
      <c r="C490" s="119" t="s">
        <v>688</v>
      </c>
      <c r="D490" s="39">
        <v>42401</v>
      </c>
      <c r="E490" s="120" t="s">
        <v>1215</v>
      </c>
      <c r="F490" s="121" t="s">
        <v>679</v>
      </c>
      <c r="G490" s="119" t="s">
        <v>687</v>
      </c>
      <c r="H490" s="122">
        <v>15000000</v>
      </c>
      <c r="I490" s="42">
        <f t="shared" si="10"/>
        <v>15000000</v>
      </c>
      <c r="J490" s="40" t="s">
        <v>1129</v>
      </c>
      <c r="K490" s="40" t="s">
        <v>1130</v>
      </c>
      <c r="L490" s="118" t="s">
        <v>680</v>
      </c>
    </row>
    <row r="491" spans="2:12" ht="24" customHeight="1">
      <c r="B491" s="55">
        <v>90111603</v>
      </c>
      <c r="C491" s="60" t="s">
        <v>689</v>
      </c>
      <c r="D491" s="39">
        <v>42401</v>
      </c>
      <c r="E491" s="63" t="s">
        <v>1215</v>
      </c>
      <c r="F491" s="52" t="s">
        <v>679</v>
      </c>
      <c r="G491" s="119" t="s">
        <v>687</v>
      </c>
      <c r="H491" s="58">
        <v>5250000</v>
      </c>
      <c r="I491" s="42">
        <f t="shared" si="10"/>
        <v>5250000</v>
      </c>
      <c r="J491" s="40" t="s">
        <v>1129</v>
      </c>
      <c r="K491" s="40" t="s">
        <v>1130</v>
      </c>
      <c r="L491" s="118" t="s">
        <v>680</v>
      </c>
    </row>
    <row r="492" spans="2:12" ht="24" customHeight="1">
      <c r="B492" s="55">
        <v>90111600</v>
      </c>
      <c r="C492" s="60" t="s">
        <v>690</v>
      </c>
      <c r="D492" s="39">
        <v>42401</v>
      </c>
      <c r="E492" s="63" t="s">
        <v>1215</v>
      </c>
      <c r="F492" s="52" t="s">
        <v>679</v>
      </c>
      <c r="G492" s="119" t="s">
        <v>687</v>
      </c>
      <c r="H492" s="58">
        <v>5000000</v>
      </c>
      <c r="I492" s="42">
        <f t="shared" si="10"/>
        <v>5000000</v>
      </c>
      <c r="J492" s="40" t="s">
        <v>1129</v>
      </c>
      <c r="K492" s="40" t="s">
        <v>1130</v>
      </c>
      <c r="L492" s="118" t="s">
        <v>680</v>
      </c>
    </row>
    <row r="493" spans="2:12" ht="24" customHeight="1">
      <c r="B493" s="55">
        <v>80141607</v>
      </c>
      <c r="C493" s="60" t="s">
        <v>691</v>
      </c>
      <c r="D493" s="39">
        <v>42401</v>
      </c>
      <c r="E493" s="63" t="s">
        <v>1215</v>
      </c>
      <c r="F493" s="52" t="s">
        <v>679</v>
      </c>
      <c r="G493" s="119" t="s">
        <v>687</v>
      </c>
      <c r="H493" s="58">
        <v>10000000</v>
      </c>
      <c r="I493" s="42">
        <f t="shared" si="10"/>
        <v>10000000</v>
      </c>
      <c r="J493" s="40" t="s">
        <v>1129</v>
      </c>
      <c r="K493" s="40" t="s">
        <v>1130</v>
      </c>
      <c r="L493" s="118" t="s">
        <v>680</v>
      </c>
    </row>
    <row r="494" spans="2:12" ht="24" customHeight="1">
      <c r="B494" s="55">
        <v>84121804</v>
      </c>
      <c r="C494" s="60" t="s">
        <v>692</v>
      </c>
      <c r="D494" s="39">
        <v>42401</v>
      </c>
      <c r="E494" s="63" t="s">
        <v>693</v>
      </c>
      <c r="F494" s="52" t="s">
        <v>679</v>
      </c>
      <c r="G494" s="119" t="s">
        <v>687</v>
      </c>
      <c r="H494" s="58">
        <v>47250000</v>
      </c>
      <c r="I494" s="42">
        <f t="shared" si="10"/>
        <v>47250000</v>
      </c>
      <c r="J494" s="40" t="s">
        <v>1129</v>
      </c>
      <c r="K494" s="40" t="s">
        <v>1130</v>
      </c>
      <c r="L494" s="118" t="s">
        <v>680</v>
      </c>
    </row>
    <row r="495" spans="2:12" ht="24" customHeight="1">
      <c r="B495" s="55">
        <v>50192701</v>
      </c>
      <c r="C495" s="60" t="s">
        <v>677</v>
      </c>
      <c r="D495" s="39">
        <v>42401</v>
      </c>
      <c r="E495" s="63" t="s">
        <v>684</v>
      </c>
      <c r="F495" s="52" t="s">
        <v>679</v>
      </c>
      <c r="G495" s="119" t="s">
        <v>687</v>
      </c>
      <c r="H495" s="58">
        <v>8400000</v>
      </c>
      <c r="I495" s="42">
        <f t="shared" si="10"/>
        <v>8400000</v>
      </c>
      <c r="J495" s="40" t="s">
        <v>1129</v>
      </c>
      <c r="K495" s="40" t="s">
        <v>1130</v>
      </c>
      <c r="L495" s="118" t="s">
        <v>680</v>
      </c>
    </row>
    <row r="496" spans="2:12" ht="24" customHeight="1">
      <c r="B496" s="55">
        <v>80141607</v>
      </c>
      <c r="C496" s="60" t="s">
        <v>691</v>
      </c>
      <c r="D496" s="39">
        <v>42401</v>
      </c>
      <c r="E496" s="63" t="s">
        <v>684</v>
      </c>
      <c r="F496" s="52" t="s">
        <v>679</v>
      </c>
      <c r="G496" s="119" t="s">
        <v>687</v>
      </c>
      <c r="H496" s="58">
        <v>7000000</v>
      </c>
      <c r="I496" s="42">
        <f t="shared" si="10"/>
        <v>7000000</v>
      </c>
      <c r="J496" s="40" t="s">
        <v>1129</v>
      </c>
      <c r="K496" s="40" t="s">
        <v>1130</v>
      </c>
      <c r="L496" s="118" t="s">
        <v>680</v>
      </c>
    </row>
    <row r="497" spans="2:12" ht="24" customHeight="1">
      <c r="B497" s="55">
        <v>90111603</v>
      </c>
      <c r="C497" s="60" t="s">
        <v>689</v>
      </c>
      <c r="D497" s="39">
        <v>42401</v>
      </c>
      <c r="E497" s="63" t="s">
        <v>684</v>
      </c>
      <c r="F497" s="52" t="s">
        <v>679</v>
      </c>
      <c r="G497" s="119" t="s">
        <v>687</v>
      </c>
      <c r="H497" s="58">
        <v>2000000</v>
      </c>
      <c r="I497" s="42">
        <f t="shared" si="10"/>
        <v>2000000</v>
      </c>
      <c r="J497" s="40" t="s">
        <v>1129</v>
      </c>
      <c r="K497" s="40" t="s">
        <v>1130</v>
      </c>
      <c r="L497" s="118" t="s">
        <v>680</v>
      </c>
    </row>
    <row r="498" spans="2:12" ht="24" customHeight="1">
      <c r="B498" s="55">
        <v>86701705</v>
      </c>
      <c r="C498" s="60" t="s">
        <v>683</v>
      </c>
      <c r="D498" s="39">
        <v>42401</v>
      </c>
      <c r="E498" s="63" t="s">
        <v>678</v>
      </c>
      <c r="F498" s="52" t="s">
        <v>679</v>
      </c>
      <c r="G498" s="119" t="s">
        <v>687</v>
      </c>
      <c r="H498" s="123">
        <v>3000000</v>
      </c>
      <c r="I498" s="42">
        <f t="shared" si="10"/>
        <v>3000000</v>
      </c>
      <c r="J498" s="40" t="s">
        <v>1129</v>
      </c>
      <c r="K498" s="40" t="s">
        <v>1130</v>
      </c>
      <c r="L498" s="118" t="s">
        <v>680</v>
      </c>
    </row>
    <row r="499" spans="2:12" ht="24" customHeight="1">
      <c r="B499" s="55">
        <v>90141700</v>
      </c>
      <c r="C499" s="60" t="s">
        <v>694</v>
      </c>
      <c r="D499" s="39">
        <v>42401</v>
      </c>
      <c r="E499" s="63" t="s">
        <v>1217</v>
      </c>
      <c r="F499" s="52" t="s">
        <v>679</v>
      </c>
      <c r="G499" s="119" t="s">
        <v>687</v>
      </c>
      <c r="H499" s="58">
        <v>6000000</v>
      </c>
      <c r="I499" s="42">
        <f t="shared" si="10"/>
        <v>6000000</v>
      </c>
      <c r="J499" s="40" t="s">
        <v>1129</v>
      </c>
      <c r="K499" s="40" t="s">
        <v>1130</v>
      </c>
      <c r="L499" s="118" t="s">
        <v>680</v>
      </c>
    </row>
    <row r="500" spans="2:12" ht="24" customHeight="1">
      <c r="B500" s="55">
        <v>94131603</v>
      </c>
      <c r="C500" s="60" t="s">
        <v>695</v>
      </c>
      <c r="D500" s="39">
        <v>42401</v>
      </c>
      <c r="E500" s="63" t="s">
        <v>1217</v>
      </c>
      <c r="F500" s="67" t="s">
        <v>1222</v>
      </c>
      <c r="G500" s="119" t="s">
        <v>687</v>
      </c>
      <c r="H500" s="58">
        <v>32278180</v>
      </c>
      <c r="I500" s="42">
        <f t="shared" si="10"/>
        <v>32278180</v>
      </c>
      <c r="J500" s="40" t="s">
        <v>1129</v>
      </c>
      <c r="K500" s="40" t="s">
        <v>1130</v>
      </c>
      <c r="L500" s="118" t="s">
        <v>680</v>
      </c>
    </row>
    <row r="501" spans="2:12" ht="24" customHeight="1">
      <c r="B501" s="55">
        <v>93141808</v>
      </c>
      <c r="C501" s="60" t="s">
        <v>696</v>
      </c>
      <c r="D501" s="39">
        <v>42401</v>
      </c>
      <c r="E501" s="63" t="s">
        <v>1217</v>
      </c>
      <c r="F501" s="67" t="s">
        <v>1222</v>
      </c>
      <c r="G501" s="119" t="s">
        <v>687</v>
      </c>
      <c r="H501" s="58">
        <v>29783250</v>
      </c>
      <c r="I501" s="42">
        <f t="shared" si="10"/>
        <v>29783250</v>
      </c>
      <c r="J501" s="40" t="s">
        <v>1129</v>
      </c>
      <c r="K501" s="40" t="s">
        <v>1130</v>
      </c>
      <c r="L501" s="118" t="s">
        <v>680</v>
      </c>
    </row>
    <row r="502" spans="2:12" ht="24" customHeight="1">
      <c r="B502" s="55">
        <v>80111620</v>
      </c>
      <c r="C502" s="60" t="s">
        <v>697</v>
      </c>
      <c r="D502" s="39">
        <v>42401</v>
      </c>
      <c r="E502" s="63" t="s">
        <v>1217</v>
      </c>
      <c r="F502" s="67" t="s">
        <v>1222</v>
      </c>
      <c r="G502" s="119" t="s">
        <v>687</v>
      </c>
      <c r="H502" s="124">
        <v>22125070</v>
      </c>
      <c r="I502" s="42">
        <f t="shared" si="10"/>
        <v>22125070</v>
      </c>
      <c r="J502" s="40" t="s">
        <v>1129</v>
      </c>
      <c r="K502" s="40" t="s">
        <v>1130</v>
      </c>
      <c r="L502" s="118" t="s">
        <v>680</v>
      </c>
    </row>
    <row r="503" spans="2:12" ht="24" customHeight="1">
      <c r="B503" s="55">
        <v>44101503</v>
      </c>
      <c r="C503" s="60" t="s">
        <v>698</v>
      </c>
      <c r="D503" s="39">
        <v>42401</v>
      </c>
      <c r="E503" s="63" t="s">
        <v>678</v>
      </c>
      <c r="F503" s="52" t="s">
        <v>679</v>
      </c>
      <c r="G503" s="119" t="s">
        <v>687</v>
      </c>
      <c r="H503" s="58">
        <v>5892800</v>
      </c>
      <c r="I503" s="42">
        <f t="shared" si="10"/>
        <v>5892800</v>
      </c>
      <c r="J503" s="40" t="s">
        <v>1129</v>
      </c>
      <c r="K503" s="40" t="s">
        <v>1130</v>
      </c>
      <c r="L503" s="118" t="s">
        <v>680</v>
      </c>
    </row>
    <row r="504" spans="2:12" ht="24" customHeight="1">
      <c r="B504" s="55">
        <v>43211711</v>
      </c>
      <c r="C504" s="60" t="s">
        <v>699</v>
      </c>
      <c r="D504" s="39">
        <v>42401</v>
      </c>
      <c r="E504" s="63" t="s">
        <v>678</v>
      </c>
      <c r="F504" s="52" t="s">
        <v>679</v>
      </c>
      <c r="G504" s="119" t="s">
        <v>687</v>
      </c>
      <c r="H504" s="58">
        <v>4524000</v>
      </c>
      <c r="I504" s="42">
        <f t="shared" si="10"/>
        <v>4524000</v>
      </c>
      <c r="J504" s="40" t="s">
        <v>1129</v>
      </c>
      <c r="K504" s="40" t="s">
        <v>1130</v>
      </c>
      <c r="L504" s="118" t="s">
        <v>680</v>
      </c>
    </row>
    <row r="505" spans="2:12" ht="24" customHeight="1">
      <c r="B505" s="55">
        <v>43211507</v>
      </c>
      <c r="C505" s="60" t="s">
        <v>700</v>
      </c>
      <c r="D505" s="39">
        <v>42401</v>
      </c>
      <c r="E505" s="63" t="s">
        <v>678</v>
      </c>
      <c r="F505" s="63" t="s">
        <v>679</v>
      </c>
      <c r="G505" s="119" t="s">
        <v>687</v>
      </c>
      <c r="H505" s="58">
        <v>6032000</v>
      </c>
      <c r="I505" s="42">
        <f t="shared" si="10"/>
        <v>6032000</v>
      </c>
      <c r="J505" s="40" t="s">
        <v>1129</v>
      </c>
      <c r="K505" s="40" t="s">
        <v>1130</v>
      </c>
      <c r="L505" s="118" t="s">
        <v>680</v>
      </c>
    </row>
    <row r="506" spans="2:12" ht="24" customHeight="1">
      <c r="B506" s="59">
        <v>45111616</v>
      </c>
      <c r="C506" s="60" t="s">
        <v>701</v>
      </c>
      <c r="D506" s="125">
        <v>42401</v>
      </c>
      <c r="E506" s="52" t="s">
        <v>678</v>
      </c>
      <c r="F506" s="52" t="s">
        <v>679</v>
      </c>
      <c r="G506" s="51" t="s">
        <v>687</v>
      </c>
      <c r="H506" s="53">
        <v>3027600</v>
      </c>
      <c r="I506" s="42">
        <f t="shared" si="10"/>
        <v>3027600</v>
      </c>
      <c r="J506" s="40" t="s">
        <v>1129</v>
      </c>
      <c r="K506" s="40" t="s">
        <v>1130</v>
      </c>
      <c r="L506" s="118" t="s">
        <v>680</v>
      </c>
    </row>
    <row r="507" spans="2:12" ht="24" customHeight="1">
      <c r="B507" s="97">
        <v>80000000</v>
      </c>
      <c r="C507" s="126" t="s">
        <v>702</v>
      </c>
      <c r="D507" s="39">
        <v>42401</v>
      </c>
      <c r="E507" s="127" t="s">
        <v>1171</v>
      </c>
      <c r="F507" s="127" t="s">
        <v>1222</v>
      </c>
      <c r="G507" s="127" t="s">
        <v>1265</v>
      </c>
      <c r="H507" s="128">
        <v>300000000</v>
      </c>
      <c r="I507" s="42">
        <f t="shared" si="10"/>
        <v>300000000</v>
      </c>
      <c r="J507" s="40" t="s">
        <v>1129</v>
      </c>
      <c r="K507" s="40" t="s">
        <v>1130</v>
      </c>
      <c r="L507" s="129" t="s">
        <v>703</v>
      </c>
    </row>
    <row r="508" spans="2:12" ht="24" customHeight="1">
      <c r="B508" s="48">
        <v>80000000</v>
      </c>
      <c r="C508" s="126" t="s">
        <v>704</v>
      </c>
      <c r="D508" s="39">
        <v>42401</v>
      </c>
      <c r="E508" s="127" t="s">
        <v>1171</v>
      </c>
      <c r="F508" s="127" t="s">
        <v>1222</v>
      </c>
      <c r="G508" s="127" t="s">
        <v>1265</v>
      </c>
      <c r="H508" s="128">
        <v>225000000</v>
      </c>
      <c r="I508" s="42">
        <f t="shared" si="10"/>
        <v>225000000</v>
      </c>
      <c r="J508" s="40" t="s">
        <v>1129</v>
      </c>
      <c r="K508" s="40" t="s">
        <v>1130</v>
      </c>
      <c r="L508" s="129" t="s">
        <v>703</v>
      </c>
    </row>
    <row r="509" spans="2:12" ht="24" customHeight="1">
      <c r="B509" s="48">
        <v>80000000</v>
      </c>
      <c r="C509" s="126" t="s">
        <v>702</v>
      </c>
      <c r="D509" s="39">
        <v>42401</v>
      </c>
      <c r="E509" s="127" t="s">
        <v>1171</v>
      </c>
      <c r="F509" s="127" t="s">
        <v>1222</v>
      </c>
      <c r="G509" s="127" t="s">
        <v>1265</v>
      </c>
      <c r="H509" s="128">
        <v>450000000</v>
      </c>
      <c r="I509" s="42">
        <f t="shared" si="10"/>
        <v>450000000</v>
      </c>
      <c r="J509" s="40" t="s">
        <v>1129</v>
      </c>
      <c r="K509" s="40" t="s">
        <v>1130</v>
      </c>
      <c r="L509" s="129" t="s">
        <v>703</v>
      </c>
    </row>
    <row r="510" spans="2:12" ht="24" customHeight="1">
      <c r="B510" s="48">
        <v>55101500</v>
      </c>
      <c r="C510" s="126" t="s">
        <v>705</v>
      </c>
      <c r="D510" s="39">
        <v>42401</v>
      </c>
      <c r="E510" s="130" t="s">
        <v>1171</v>
      </c>
      <c r="F510" s="130" t="s">
        <v>1222</v>
      </c>
      <c r="G510" s="127" t="s">
        <v>1265</v>
      </c>
      <c r="H510" s="131">
        <v>55000000</v>
      </c>
      <c r="I510" s="42">
        <f t="shared" si="10"/>
        <v>55000000</v>
      </c>
      <c r="J510" s="40" t="s">
        <v>1129</v>
      </c>
      <c r="K510" s="40" t="s">
        <v>1130</v>
      </c>
      <c r="L510" s="129" t="s">
        <v>703</v>
      </c>
    </row>
    <row r="511" spans="2:12" ht="24" customHeight="1">
      <c r="B511" s="48">
        <v>55101500</v>
      </c>
      <c r="C511" s="132" t="s">
        <v>706</v>
      </c>
      <c r="D511" s="39">
        <v>42401</v>
      </c>
      <c r="E511" s="127" t="s">
        <v>1171</v>
      </c>
      <c r="F511" s="130" t="s">
        <v>1222</v>
      </c>
      <c r="G511" s="127" t="s">
        <v>1265</v>
      </c>
      <c r="H511" s="131">
        <v>22000000</v>
      </c>
      <c r="I511" s="42">
        <f t="shared" si="10"/>
        <v>22000000</v>
      </c>
      <c r="J511" s="40" t="s">
        <v>1129</v>
      </c>
      <c r="K511" s="40" t="s">
        <v>1130</v>
      </c>
      <c r="L511" s="129" t="s">
        <v>703</v>
      </c>
    </row>
    <row r="512" spans="2:12" ht="24" customHeight="1">
      <c r="B512" s="48">
        <v>80000000</v>
      </c>
      <c r="C512" s="132" t="s">
        <v>707</v>
      </c>
      <c r="D512" s="39">
        <v>42401</v>
      </c>
      <c r="E512" s="130" t="s">
        <v>1244</v>
      </c>
      <c r="F512" s="130" t="s">
        <v>1222</v>
      </c>
      <c r="G512" s="127" t="s">
        <v>1265</v>
      </c>
      <c r="H512" s="131">
        <v>350000000</v>
      </c>
      <c r="I512" s="42">
        <f t="shared" si="10"/>
        <v>350000000</v>
      </c>
      <c r="J512" s="40" t="s">
        <v>1129</v>
      </c>
      <c r="K512" s="40" t="s">
        <v>1130</v>
      </c>
      <c r="L512" s="129" t="s">
        <v>703</v>
      </c>
    </row>
    <row r="513" spans="2:12" ht="24" customHeight="1">
      <c r="B513" s="48">
        <v>80000000</v>
      </c>
      <c r="C513" s="132" t="s">
        <v>708</v>
      </c>
      <c r="D513" s="39">
        <v>42401</v>
      </c>
      <c r="E513" s="130" t="s">
        <v>1244</v>
      </c>
      <c r="F513" s="130" t="s">
        <v>1222</v>
      </c>
      <c r="G513" s="127" t="s">
        <v>1265</v>
      </c>
      <c r="H513" s="131">
        <v>120000000</v>
      </c>
      <c r="I513" s="42">
        <f t="shared" si="10"/>
        <v>120000000</v>
      </c>
      <c r="J513" s="40" t="s">
        <v>1129</v>
      </c>
      <c r="K513" s="40" t="s">
        <v>1130</v>
      </c>
      <c r="L513" s="129" t="s">
        <v>703</v>
      </c>
    </row>
    <row r="514" spans="2:12" ht="24" customHeight="1">
      <c r="B514" s="48">
        <v>80000000</v>
      </c>
      <c r="C514" s="132" t="s">
        <v>707</v>
      </c>
      <c r="D514" s="39">
        <v>42401</v>
      </c>
      <c r="E514" s="130" t="s">
        <v>1244</v>
      </c>
      <c r="F514" s="130" t="s">
        <v>1222</v>
      </c>
      <c r="G514" s="127" t="s">
        <v>709</v>
      </c>
      <c r="H514" s="131">
        <v>350000000</v>
      </c>
      <c r="I514" s="42">
        <f t="shared" si="10"/>
        <v>350000000</v>
      </c>
      <c r="J514" s="40" t="s">
        <v>1129</v>
      </c>
      <c r="K514" s="40" t="s">
        <v>1130</v>
      </c>
      <c r="L514" s="129" t="s">
        <v>703</v>
      </c>
    </row>
    <row r="515" spans="2:12" ht="24" customHeight="1">
      <c r="B515" s="48">
        <v>43230000</v>
      </c>
      <c r="C515" s="132" t="s">
        <v>710</v>
      </c>
      <c r="D515" s="39">
        <v>42401</v>
      </c>
      <c r="E515" s="133" t="s">
        <v>1171</v>
      </c>
      <c r="F515" s="130" t="s">
        <v>1521</v>
      </c>
      <c r="G515" s="127" t="s">
        <v>709</v>
      </c>
      <c r="H515" s="131">
        <v>15186000000</v>
      </c>
      <c r="I515" s="42">
        <f t="shared" si="10"/>
        <v>15186000000</v>
      </c>
      <c r="J515" s="40" t="s">
        <v>1129</v>
      </c>
      <c r="K515" s="40" t="s">
        <v>1130</v>
      </c>
      <c r="L515" s="129" t="s">
        <v>703</v>
      </c>
    </row>
    <row r="516" spans="2:12" ht="24" customHeight="1">
      <c r="B516" s="48">
        <v>80000000</v>
      </c>
      <c r="C516" s="134" t="s">
        <v>707</v>
      </c>
      <c r="D516" s="39">
        <v>42401</v>
      </c>
      <c r="E516" s="102" t="s">
        <v>1244</v>
      </c>
      <c r="F516" s="102" t="s">
        <v>1222</v>
      </c>
      <c r="G516" s="135" t="s">
        <v>709</v>
      </c>
      <c r="H516" s="103">
        <v>400793763</v>
      </c>
      <c r="I516" s="42">
        <f t="shared" si="10"/>
        <v>400793763</v>
      </c>
      <c r="J516" s="40" t="s">
        <v>1129</v>
      </c>
      <c r="K516" s="40" t="s">
        <v>1130</v>
      </c>
      <c r="L516" s="129" t="s">
        <v>703</v>
      </c>
    </row>
    <row r="517" spans="2:12" ht="24" customHeight="1">
      <c r="B517" s="48">
        <v>80000000</v>
      </c>
      <c r="C517" s="134" t="s">
        <v>711</v>
      </c>
      <c r="D517" s="39">
        <v>42401</v>
      </c>
      <c r="E517" s="102" t="s">
        <v>1171</v>
      </c>
      <c r="F517" s="102" t="s">
        <v>1222</v>
      </c>
      <c r="G517" s="135" t="s">
        <v>709</v>
      </c>
      <c r="H517" s="131">
        <v>30535760</v>
      </c>
      <c r="I517" s="42">
        <f t="shared" si="10"/>
        <v>30535760</v>
      </c>
      <c r="J517" s="40" t="s">
        <v>1129</v>
      </c>
      <c r="K517" s="40" t="s">
        <v>1130</v>
      </c>
      <c r="L517" s="129" t="s">
        <v>703</v>
      </c>
    </row>
    <row r="518" spans="2:12" ht="24" customHeight="1">
      <c r="B518" s="48">
        <v>80000000</v>
      </c>
      <c r="C518" s="134" t="s">
        <v>712</v>
      </c>
      <c r="D518" s="39">
        <v>42401</v>
      </c>
      <c r="E518" s="102" t="s">
        <v>1171</v>
      </c>
      <c r="F518" s="102" t="s">
        <v>1222</v>
      </c>
      <c r="G518" s="135" t="s">
        <v>709</v>
      </c>
      <c r="H518" s="131">
        <v>52712700</v>
      </c>
      <c r="I518" s="42">
        <f t="shared" si="10"/>
        <v>52712700</v>
      </c>
      <c r="J518" s="40" t="s">
        <v>1129</v>
      </c>
      <c r="K518" s="40" t="s">
        <v>1130</v>
      </c>
      <c r="L518" s="129" t="s">
        <v>703</v>
      </c>
    </row>
    <row r="519" spans="2:12" ht="24" customHeight="1">
      <c r="B519" s="48">
        <v>80000000</v>
      </c>
      <c r="C519" s="136" t="s">
        <v>713</v>
      </c>
      <c r="D519" s="39">
        <v>42401</v>
      </c>
      <c r="E519" s="137" t="s">
        <v>1264</v>
      </c>
      <c r="F519" s="102" t="s">
        <v>1222</v>
      </c>
      <c r="G519" s="135" t="s">
        <v>709</v>
      </c>
      <c r="H519" s="131">
        <v>9804525</v>
      </c>
      <c r="I519" s="42">
        <f t="shared" si="10"/>
        <v>9804525</v>
      </c>
      <c r="J519" s="40" t="s">
        <v>1129</v>
      </c>
      <c r="K519" s="40" t="s">
        <v>1130</v>
      </c>
      <c r="L519" s="129" t="s">
        <v>703</v>
      </c>
    </row>
    <row r="520" spans="2:12" ht="24" customHeight="1">
      <c r="B520" s="48">
        <v>80000000</v>
      </c>
      <c r="C520" s="134" t="s">
        <v>714</v>
      </c>
      <c r="D520" s="39">
        <v>42401</v>
      </c>
      <c r="E520" s="102" t="s">
        <v>1171</v>
      </c>
      <c r="F520" s="102" t="s">
        <v>1222</v>
      </c>
      <c r="G520" s="135" t="s">
        <v>709</v>
      </c>
      <c r="H520" s="131">
        <v>150714432</v>
      </c>
      <c r="I520" s="42">
        <f t="shared" si="10"/>
        <v>150714432</v>
      </c>
      <c r="J520" s="40" t="s">
        <v>1129</v>
      </c>
      <c r="K520" s="40" t="s">
        <v>1130</v>
      </c>
      <c r="L520" s="129" t="s">
        <v>703</v>
      </c>
    </row>
    <row r="521" spans="2:12" ht="24" customHeight="1">
      <c r="B521" s="106">
        <v>80000000</v>
      </c>
      <c r="C521" s="134" t="s">
        <v>715</v>
      </c>
      <c r="D521" s="39">
        <v>42401</v>
      </c>
      <c r="E521" s="102" t="s">
        <v>1171</v>
      </c>
      <c r="F521" s="102" t="s">
        <v>1222</v>
      </c>
      <c r="G521" s="135" t="s">
        <v>709</v>
      </c>
      <c r="H521" s="131">
        <v>170000000</v>
      </c>
      <c r="I521" s="42">
        <f t="shared" si="10"/>
        <v>170000000</v>
      </c>
      <c r="J521" s="40" t="s">
        <v>1129</v>
      </c>
      <c r="K521" s="40" t="s">
        <v>1130</v>
      </c>
      <c r="L521" s="129" t="s">
        <v>703</v>
      </c>
    </row>
    <row r="522" spans="2:12" ht="24" customHeight="1">
      <c r="B522" s="48">
        <v>80000000</v>
      </c>
      <c r="C522" s="138" t="s">
        <v>714</v>
      </c>
      <c r="D522" s="39">
        <v>42401</v>
      </c>
      <c r="E522" s="102" t="s">
        <v>1171</v>
      </c>
      <c r="F522" s="102" t="s">
        <v>1222</v>
      </c>
      <c r="G522" s="135" t="s">
        <v>1128</v>
      </c>
      <c r="H522" s="131">
        <v>83045160</v>
      </c>
      <c r="I522" s="42">
        <f t="shared" si="10"/>
        <v>83045160</v>
      </c>
      <c r="J522" s="40" t="s">
        <v>1129</v>
      </c>
      <c r="K522" s="40" t="s">
        <v>1130</v>
      </c>
      <c r="L522" s="129" t="s">
        <v>703</v>
      </c>
    </row>
    <row r="523" spans="2:12" ht="24" customHeight="1">
      <c r="B523" s="48">
        <v>80000000</v>
      </c>
      <c r="C523" s="138" t="s">
        <v>716</v>
      </c>
      <c r="D523" s="39">
        <v>42401</v>
      </c>
      <c r="E523" s="102" t="s">
        <v>1171</v>
      </c>
      <c r="F523" s="102" t="s">
        <v>1222</v>
      </c>
      <c r="G523" s="135" t="s">
        <v>1128</v>
      </c>
      <c r="H523" s="131">
        <v>40853280</v>
      </c>
      <c r="I523" s="42">
        <f t="shared" si="10"/>
        <v>40853280</v>
      </c>
      <c r="J523" s="40" t="s">
        <v>1129</v>
      </c>
      <c r="K523" s="40" t="s">
        <v>1130</v>
      </c>
      <c r="L523" s="129" t="s">
        <v>703</v>
      </c>
    </row>
    <row r="524" spans="2:12" ht="24" customHeight="1">
      <c r="B524" s="48">
        <v>80000000</v>
      </c>
      <c r="C524" s="138" t="s">
        <v>716</v>
      </c>
      <c r="D524" s="39">
        <v>42401</v>
      </c>
      <c r="E524" s="102" t="s">
        <v>1171</v>
      </c>
      <c r="F524" s="102" t="s">
        <v>1222</v>
      </c>
      <c r="G524" s="135" t="s">
        <v>1128</v>
      </c>
      <c r="H524" s="131">
        <v>34469940</v>
      </c>
      <c r="I524" s="42">
        <f t="shared" si="10"/>
        <v>34469940</v>
      </c>
      <c r="J524" s="40" t="s">
        <v>1129</v>
      </c>
      <c r="K524" s="40" t="s">
        <v>1130</v>
      </c>
      <c r="L524" s="129" t="s">
        <v>703</v>
      </c>
    </row>
    <row r="525" spans="2:12" ht="24" customHeight="1">
      <c r="B525" s="48">
        <v>44000000</v>
      </c>
      <c r="C525" s="101" t="s">
        <v>717</v>
      </c>
      <c r="D525" s="39">
        <v>42401</v>
      </c>
      <c r="E525" s="46" t="s">
        <v>1264</v>
      </c>
      <c r="F525" s="46" t="s">
        <v>1363</v>
      </c>
      <c r="G525" s="45" t="s">
        <v>1128</v>
      </c>
      <c r="H525" s="131">
        <v>1500000</v>
      </c>
      <c r="I525" s="42">
        <f t="shared" si="10"/>
        <v>1500000</v>
      </c>
      <c r="J525" s="40" t="s">
        <v>1129</v>
      </c>
      <c r="K525" s="40" t="s">
        <v>1130</v>
      </c>
      <c r="L525" s="139" t="s">
        <v>703</v>
      </c>
    </row>
    <row r="526" spans="2:12" ht="24" customHeight="1">
      <c r="B526" s="48">
        <v>80000000</v>
      </c>
      <c r="C526" s="138" t="s">
        <v>718</v>
      </c>
      <c r="D526" s="39">
        <v>42401</v>
      </c>
      <c r="E526" s="102" t="s">
        <v>1315</v>
      </c>
      <c r="F526" s="102" t="s">
        <v>1222</v>
      </c>
      <c r="G526" s="102" t="s">
        <v>1265</v>
      </c>
      <c r="H526" s="131">
        <v>44683260</v>
      </c>
      <c r="I526" s="42">
        <f t="shared" si="10"/>
        <v>44683260</v>
      </c>
      <c r="J526" s="40" t="s">
        <v>1129</v>
      </c>
      <c r="K526" s="40" t="s">
        <v>1130</v>
      </c>
      <c r="L526" s="139" t="s">
        <v>703</v>
      </c>
    </row>
    <row r="527" spans="2:12" ht="24" customHeight="1">
      <c r="B527" s="48">
        <v>80000000</v>
      </c>
      <c r="C527" s="138" t="s">
        <v>1008</v>
      </c>
      <c r="D527" s="39">
        <v>42401</v>
      </c>
      <c r="E527" s="102" t="s">
        <v>1315</v>
      </c>
      <c r="F527" s="102" t="s">
        <v>1222</v>
      </c>
      <c r="G527" s="102" t="s">
        <v>1265</v>
      </c>
      <c r="H527" s="131">
        <v>40853256</v>
      </c>
      <c r="I527" s="42">
        <f t="shared" si="10"/>
        <v>40853256</v>
      </c>
      <c r="J527" s="40" t="s">
        <v>1129</v>
      </c>
      <c r="K527" s="40" t="s">
        <v>1130</v>
      </c>
      <c r="L527" s="139" t="s">
        <v>703</v>
      </c>
    </row>
    <row r="528" spans="2:12" ht="24" customHeight="1">
      <c r="B528" s="48">
        <v>80000000</v>
      </c>
      <c r="C528" s="138" t="s">
        <v>1009</v>
      </c>
      <c r="D528" s="39">
        <v>42401</v>
      </c>
      <c r="E528" s="102" t="s">
        <v>1315</v>
      </c>
      <c r="F528" s="102" t="s">
        <v>1222</v>
      </c>
      <c r="G528" s="102" t="s">
        <v>1265</v>
      </c>
      <c r="H528" s="131">
        <v>40853256</v>
      </c>
      <c r="I528" s="42">
        <f t="shared" si="10"/>
        <v>40853256</v>
      </c>
      <c r="J528" s="40" t="s">
        <v>1129</v>
      </c>
      <c r="K528" s="40" t="s">
        <v>1130</v>
      </c>
      <c r="L528" s="139" t="s">
        <v>703</v>
      </c>
    </row>
    <row r="529" spans="2:12" ht="24" customHeight="1">
      <c r="B529" s="48">
        <v>80000000</v>
      </c>
      <c r="C529" s="138" t="s">
        <v>1010</v>
      </c>
      <c r="D529" s="39">
        <v>42401</v>
      </c>
      <c r="E529" s="102" t="s">
        <v>1315</v>
      </c>
      <c r="F529" s="102" t="s">
        <v>1222</v>
      </c>
      <c r="G529" s="102" t="s">
        <v>1265</v>
      </c>
      <c r="H529" s="131">
        <v>81706512</v>
      </c>
      <c r="I529" s="42">
        <f t="shared" si="10"/>
        <v>81706512</v>
      </c>
      <c r="J529" s="40" t="s">
        <v>1129</v>
      </c>
      <c r="K529" s="40" t="s">
        <v>1130</v>
      </c>
      <c r="L529" s="139" t="s">
        <v>703</v>
      </c>
    </row>
    <row r="530" spans="2:12" ht="24" customHeight="1">
      <c r="B530" s="48">
        <v>80000000</v>
      </c>
      <c r="C530" s="138" t="s">
        <v>1011</v>
      </c>
      <c r="D530" s="39">
        <v>42401</v>
      </c>
      <c r="E530" s="102" t="s">
        <v>1315</v>
      </c>
      <c r="F530" s="102" t="s">
        <v>1222</v>
      </c>
      <c r="G530" s="102" t="s">
        <v>1265</v>
      </c>
      <c r="H530" s="131">
        <v>41522580</v>
      </c>
      <c r="I530" s="42">
        <f t="shared" si="10"/>
        <v>41522580</v>
      </c>
      <c r="J530" s="40" t="s">
        <v>1129</v>
      </c>
      <c r="K530" s="40" t="s">
        <v>1130</v>
      </c>
      <c r="L530" s="139" t="s">
        <v>703</v>
      </c>
    </row>
    <row r="531" spans="2:12" ht="24" customHeight="1">
      <c r="B531" s="48">
        <v>80000000</v>
      </c>
      <c r="C531" s="138" t="s">
        <v>1012</v>
      </c>
      <c r="D531" s="39">
        <v>42401</v>
      </c>
      <c r="E531" s="102" t="s">
        <v>1315</v>
      </c>
      <c r="F531" s="102" t="s">
        <v>1222</v>
      </c>
      <c r="G531" s="102" t="s">
        <v>1265</v>
      </c>
      <c r="H531" s="131">
        <v>40850580</v>
      </c>
      <c r="I531" s="42">
        <f t="shared" si="10"/>
        <v>40850580</v>
      </c>
      <c r="J531" s="40" t="s">
        <v>1129</v>
      </c>
      <c r="K531" s="40" t="s">
        <v>1130</v>
      </c>
      <c r="L531" s="139" t="s">
        <v>703</v>
      </c>
    </row>
    <row r="532" spans="2:12" ht="24" customHeight="1">
      <c r="B532" s="48">
        <v>80000000</v>
      </c>
      <c r="C532" s="138" t="s">
        <v>1013</v>
      </c>
      <c r="D532" s="39">
        <v>42401</v>
      </c>
      <c r="E532" s="102" t="s">
        <v>1171</v>
      </c>
      <c r="F532" s="102" t="s">
        <v>1222</v>
      </c>
      <c r="G532" s="102" t="s">
        <v>1265</v>
      </c>
      <c r="H532" s="103">
        <v>65000000</v>
      </c>
      <c r="I532" s="42">
        <f aca="true" t="shared" si="11" ref="I532:I595">H532</f>
        <v>65000000</v>
      </c>
      <c r="J532" s="40" t="s">
        <v>1129</v>
      </c>
      <c r="K532" s="40" t="s">
        <v>1130</v>
      </c>
      <c r="L532" s="139" t="s">
        <v>703</v>
      </c>
    </row>
    <row r="533" spans="2:12" ht="24" customHeight="1">
      <c r="B533" s="48">
        <v>80000000</v>
      </c>
      <c r="C533" s="138" t="s">
        <v>1014</v>
      </c>
      <c r="D533" s="39">
        <v>42401</v>
      </c>
      <c r="E533" s="102" t="s">
        <v>1264</v>
      </c>
      <c r="F533" s="102" t="s">
        <v>1222</v>
      </c>
      <c r="G533" s="102" t="s">
        <v>1265</v>
      </c>
      <c r="H533" s="131">
        <v>30000000</v>
      </c>
      <c r="I533" s="42">
        <f t="shared" si="11"/>
        <v>30000000</v>
      </c>
      <c r="J533" s="40" t="s">
        <v>1129</v>
      </c>
      <c r="K533" s="40" t="s">
        <v>1130</v>
      </c>
      <c r="L533" s="139" t="s">
        <v>703</v>
      </c>
    </row>
    <row r="534" spans="2:12" ht="24" customHeight="1">
      <c r="B534" s="48">
        <v>80000000</v>
      </c>
      <c r="C534" s="138" t="s">
        <v>1015</v>
      </c>
      <c r="D534" s="39">
        <v>42401</v>
      </c>
      <c r="E534" s="102" t="s">
        <v>1315</v>
      </c>
      <c r="F534" s="102" t="s">
        <v>1222</v>
      </c>
      <c r="G534" s="102" t="s">
        <v>1265</v>
      </c>
      <c r="H534" s="103">
        <v>28000000</v>
      </c>
      <c r="I534" s="42">
        <f t="shared" si="11"/>
        <v>28000000</v>
      </c>
      <c r="J534" s="40" t="s">
        <v>1129</v>
      </c>
      <c r="K534" s="40" t="s">
        <v>1130</v>
      </c>
      <c r="L534" s="139" t="s">
        <v>703</v>
      </c>
    </row>
    <row r="535" spans="2:12" ht="24" customHeight="1">
      <c r="B535" s="106">
        <v>44000000</v>
      </c>
      <c r="C535" s="140" t="s">
        <v>1016</v>
      </c>
      <c r="D535" s="39">
        <v>42401</v>
      </c>
      <c r="E535" s="141" t="s">
        <v>1264</v>
      </c>
      <c r="F535" s="130" t="s">
        <v>1222</v>
      </c>
      <c r="G535" s="130" t="s">
        <v>709</v>
      </c>
      <c r="H535" s="142">
        <v>7000000</v>
      </c>
      <c r="I535" s="42">
        <f t="shared" si="11"/>
        <v>7000000</v>
      </c>
      <c r="J535" s="40" t="s">
        <v>1129</v>
      </c>
      <c r="K535" s="40" t="s">
        <v>1130</v>
      </c>
      <c r="L535" s="139" t="s">
        <v>703</v>
      </c>
    </row>
    <row r="536" spans="2:12" ht="24" customHeight="1">
      <c r="B536" s="143">
        <v>80111701</v>
      </c>
      <c r="C536" s="144" t="s">
        <v>1017</v>
      </c>
      <c r="D536" s="39">
        <v>42401</v>
      </c>
      <c r="E536" s="127" t="s">
        <v>1171</v>
      </c>
      <c r="F536" s="127" t="s">
        <v>1222</v>
      </c>
      <c r="G536" s="127" t="s">
        <v>1128</v>
      </c>
      <c r="H536" s="128">
        <v>41522580</v>
      </c>
      <c r="I536" s="42">
        <f t="shared" si="11"/>
        <v>41522580</v>
      </c>
      <c r="J536" s="40" t="s">
        <v>1129</v>
      </c>
      <c r="K536" s="40" t="s">
        <v>1130</v>
      </c>
      <c r="L536" s="139" t="s">
        <v>703</v>
      </c>
    </row>
    <row r="537" spans="2:12" ht="24" customHeight="1">
      <c r="B537" s="106">
        <v>80111701</v>
      </c>
      <c r="C537" s="145" t="s">
        <v>1018</v>
      </c>
      <c r="D537" s="39">
        <v>42401</v>
      </c>
      <c r="E537" s="130" t="s">
        <v>1171</v>
      </c>
      <c r="F537" s="130" t="s">
        <v>1222</v>
      </c>
      <c r="G537" s="130" t="s">
        <v>1128</v>
      </c>
      <c r="H537" s="131">
        <v>34469940</v>
      </c>
      <c r="I537" s="42">
        <f t="shared" si="11"/>
        <v>34469940</v>
      </c>
      <c r="J537" s="40" t="s">
        <v>1129</v>
      </c>
      <c r="K537" s="40" t="s">
        <v>1130</v>
      </c>
      <c r="L537" s="139" t="s">
        <v>703</v>
      </c>
    </row>
    <row r="538" spans="2:12" ht="24" customHeight="1">
      <c r="B538" s="106">
        <v>80111701</v>
      </c>
      <c r="C538" s="145" t="s">
        <v>1019</v>
      </c>
      <c r="D538" s="39">
        <v>42401</v>
      </c>
      <c r="E538" s="130" t="s">
        <v>1171</v>
      </c>
      <c r="F538" s="130" t="s">
        <v>1222</v>
      </c>
      <c r="G538" s="130" t="s">
        <v>1128</v>
      </c>
      <c r="H538" s="131">
        <v>34469940</v>
      </c>
      <c r="I538" s="42">
        <f t="shared" si="11"/>
        <v>34469940</v>
      </c>
      <c r="J538" s="40" t="s">
        <v>1129</v>
      </c>
      <c r="K538" s="40" t="s">
        <v>1130</v>
      </c>
      <c r="L538" s="139" t="s">
        <v>703</v>
      </c>
    </row>
    <row r="539" spans="2:12" ht="24" customHeight="1">
      <c r="B539" s="106">
        <v>80111701</v>
      </c>
      <c r="C539" s="145" t="s">
        <v>735</v>
      </c>
      <c r="D539" s="39">
        <v>42401</v>
      </c>
      <c r="E539" s="130" t="s">
        <v>1171</v>
      </c>
      <c r="F539" s="130" t="s">
        <v>1222</v>
      </c>
      <c r="G539" s="130" t="s">
        <v>1128</v>
      </c>
      <c r="H539" s="131">
        <v>44683260</v>
      </c>
      <c r="I539" s="42">
        <f t="shared" si="11"/>
        <v>44683260</v>
      </c>
      <c r="J539" s="40" t="s">
        <v>1129</v>
      </c>
      <c r="K539" s="40" t="s">
        <v>1130</v>
      </c>
      <c r="L539" s="139" t="s">
        <v>703</v>
      </c>
    </row>
    <row r="540" spans="2:12" ht="24" customHeight="1">
      <c r="B540" s="106">
        <v>80111701</v>
      </c>
      <c r="C540" s="145" t="s">
        <v>736</v>
      </c>
      <c r="D540" s="39">
        <v>42401</v>
      </c>
      <c r="E540" s="130" t="s">
        <v>1171</v>
      </c>
      <c r="F540" s="130" t="s">
        <v>1222</v>
      </c>
      <c r="G540" s="130" t="s">
        <v>1128</v>
      </c>
      <c r="H540" s="131">
        <v>34469940</v>
      </c>
      <c r="I540" s="42">
        <f t="shared" si="11"/>
        <v>34469940</v>
      </c>
      <c r="J540" s="40" t="s">
        <v>1129</v>
      </c>
      <c r="K540" s="40" t="s">
        <v>1130</v>
      </c>
      <c r="L540" s="139" t="s">
        <v>703</v>
      </c>
    </row>
    <row r="541" spans="2:12" ht="24" customHeight="1">
      <c r="B541" s="106">
        <v>80111701</v>
      </c>
      <c r="C541" s="145" t="s">
        <v>737</v>
      </c>
      <c r="D541" s="39">
        <v>42401</v>
      </c>
      <c r="E541" s="130" t="s">
        <v>1171</v>
      </c>
      <c r="F541" s="130" t="s">
        <v>1222</v>
      </c>
      <c r="G541" s="130" t="s">
        <v>1128</v>
      </c>
      <c r="H541" s="146">
        <v>25533300</v>
      </c>
      <c r="I541" s="42">
        <f t="shared" si="11"/>
        <v>25533300</v>
      </c>
      <c r="J541" s="40" t="s">
        <v>1129</v>
      </c>
      <c r="K541" s="40" t="s">
        <v>1130</v>
      </c>
      <c r="L541" s="139" t="s">
        <v>703</v>
      </c>
    </row>
    <row r="542" spans="2:12" ht="24" customHeight="1">
      <c r="B542" s="106">
        <v>80111701</v>
      </c>
      <c r="C542" s="145" t="s">
        <v>738</v>
      </c>
      <c r="D542" s="39">
        <v>42401</v>
      </c>
      <c r="E542" s="130" t="s">
        <v>1171</v>
      </c>
      <c r="F542" s="130" t="s">
        <v>1222</v>
      </c>
      <c r="G542" s="130" t="s">
        <v>1128</v>
      </c>
      <c r="H542" s="146">
        <v>25533300</v>
      </c>
      <c r="I542" s="42">
        <f t="shared" si="11"/>
        <v>25533300</v>
      </c>
      <c r="J542" s="40" t="s">
        <v>1129</v>
      </c>
      <c r="K542" s="40" t="s">
        <v>1130</v>
      </c>
      <c r="L542" s="139" t="s">
        <v>703</v>
      </c>
    </row>
    <row r="543" spans="2:12" ht="24" customHeight="1">
      <c r="B543" s="106">
        <v>80111701</v>
      </c>
      <c r="C543" s="145" t="s">
        <v>739</v>
      </c>
      <c r="D543" s="39">
        <v>42401</v>
      </c>
      <c r="E543" s="130" t="s">
        <v>1171</v>
      </c>
      <c r="F543" s="130" t="s">
        <v>1222</v>
      </c>
      <c r="G543" s="130" t="s">
        <v>1128</v>
      </c>
      <c r="H543" s="131">
        <v>34469940</v>
      </c>
      <c r="I543" s="42">
        <f t="shared" si="11"/>
        <v>34469940</v>
      </c>
      <c r="J543" s="40" t="s">
        <v>1129</v>
      </c>
      <c r="K543" s="40" t="s">
        <v>1130</v>
      </c>
      <c r="L543" s="139" t="s">
        <v>703</v>
      </c>
    </row>
    <row r="544" spans="2:12" ht="24" customHeight="1">
      <c r="B544" s="106">
        <v>80111701</v>
      </c>
      <c r="C544" s="145" t="s">
        <v>740</v>
      </c>
      <c r="D544" s="39">
        <v>42401</v>
      </c>
      <c r="E544" s="130" t="s">
        <v>1171</v>
      </c>
      <c r="F544" s="130" t="s">
        <v>1222</v>
      </c>
      <c r="G544" s="130" t="s">
        <v>1128</v>
      </c>
      <c r="H544" s="146">
        <v>44683260</v>
      </c>
      <c r="I544" s="42">
        <f t="shared" si="11"/>
        <v>44683260</v>
      </c>
      <c r="J544" s="40" t="s">
        <v>1129</v>
      </c>
      <c r="K544" s="40" t="s">
        <v>1130</v>
      </c>
      <c r="L544" s="139" t="s">
        <v>703</v>
      </c>
    </row>
    <row r="545" spans="2:12" ht="24" customHeight="1">
      <c r="B545" s="106">
        <v>80111701</v>
      </c>
      <c r="C545" s="145" t="s">
        <v>741</v>
      </c>
      <c r="D545" s="39">
        <v>42401</v>
      </c>
      <c r="E545" s="130" t="s">
        <v>1171</v>
      </c>
      <c r="F545" s="130" t="s">
        <v>1222</v>
      </c>
      <c r="G545" s="130" t="s">
        <v>1128</v>
      </c>
      <c r="H545" s="131">
        <v>34469940</v>
      </c>
      <c r="I545" s="42">
        <f t="shared" si="11"/>
        <v>34469940</v>
      </c>
      <c r="J545" s="40" t="s">
        <v>1129</v>
      </c>
      <c r="K545" s="40" t="s">
        <v>1130</v>
      </c>
      <c r="L545" s="139" t="s">
        <v>703</v>
      </c>
    </row>
    <row r="546" spans="2:12" ht="24" customHeight="1">
      <c r="B546" s="106">
        <v>80111701</v>
      </c>
      <c r="C546" s="145" t="s">
        <v>742</v>
      </c>
      <c r="D546" s="39">
        <v>42401</v>
      </c>
      <c r="E546" s="130" t="s">
        <v>1171</v>
      </c>
      <c r="F546" s="130" t="s">
        <v>1222</v>
      </c>
      <c r="G546" s="130" t="s">
        <v>1128</v>
      </c>
      <c r="H546" s="131">
        <v>34469940</v>
      </c>
      <c r="I546" s="42">
        <f t="shared" si="11"/>
        <v>34469940</v>
      </c>
      <c r="J546" s="40" t="s">
        <v>1129</v>
      </c>
      <c r="K546" s="40" t="s">
        <v>1130</v>
      </c>
      <c r="L546" s="139" t="s">
        <v>703</v>
      </c>
    </row>
    <row r="547" spans="2:12" ht="27.75" customHeight="1">
      <c r="B547" s="106">
        <v>32101656</v>
      </c>
      <c r="C547" s="145" t="s">
        <v>743</v>
      </c>
      <c r="D547" s="39">
        <v>42401</v>
      </c>
      <c r="E547" s="130" t="s">
        <v>1264</v>
      </c>
      <c r="F547" s="130" t="s">
        <v>1222</v>
      </c>
      <c r="G547" s="130" t="s">
        <v>1128</v>
      </c>
      <c r="H547" s="131">
        <v>7000000</v>
      </c>
      <c r="I547" s="42">
        <f t="shared" si="11"/>
        <v>7000000</v>
      </c>
      <c r="J547" s="40" t="s">
        <v>1129</v>
      </c>
      <c r="K547" s="40" t="s">
        <v>1130</v>
      </c>
      <c r="L547" s="139" t="s">
        <v>703</v>
      </c>
    </row>
    <row r="548" spans="2:12" ht="27.75" customHeight="1">
      <c r="B548" s="106">
        <v>44000000</v>
      </c>
      <c r="C548" s="147" t="s">
        <v>1023</v>
      </c>
      <c r="D548" s="39">
        <v>42401</v>
      </c>
      <c r="E548" s="130" t="s">
        <v>1264</v>
      </c>
      <c r="F548" s="130" t="s">
        <v>1222</v>
      </c>
      <c r="G548" s="130" t="s">
        <v>1128</v>
      </c>
      <c r="H548" s="131">
        <v>1500000</v>
      </c>
      <c r="I548" s="42">
        <f t="shared" si="11"/>
        <v>1500000</v>
      </c>
      <c r="J548" s="40" t="s">
        <v>1129</v>
      </c>
      <c r="K548" s="40" t="s">
        <v>1130</v>
      </c>
      <c r="L548" s="139" t="s">
        <v>703</v>
      </c>
    </row>
    <row r="549" spans="2:12" ht="28.5" customHeight="1">
      <c r="B549" s="106">
        <v>44000000</v>
      </c>
      <c r="C549" s="147" t="s">
        <v>1024</v>
      </c>
      <c r="D549" s="39">
        <v>42401</v>
      </c>
      <c r="E549" s="130" t="s">
        <v>1264</v>
      </c>
      <c r="F549" s="130" t="s">
        <v>1222</v>
      </c>
      <c r="G549" s="130" t="s">
        <v>1128</v>
      </c>
      <c r="H549" s="131">
        <v>1000000</v>
      </c>
      <c r="I549" s="42">
        <f t="shared" si="11"/>
        <v>1000000</v>
      </c>
      <c r="J549" s="40" t="s">
        <v>1129</v>
      </c>
      <c r="K549" s="40" t="s">
        <v>1130</v>
      </c>
      <c r="L549" s="139" t="s">
        <v>703</v>
      </c>
    </row>
    <row r="550" spans="2:12" ht="24" customHeight="1">
      <c r="B550" s="106">
        <v>44000000</v>
      </c>
      <c r="C550" s="147" t="s">
        <v>1016</v>
      </c>
      <c r="D550" s="39">
        <v>42401</v>
      </c>
      <c r="E550" s="130" t="s">
        <v>1264</v>
      </c>
      <c r="F550" s="130" t="s">
        <v>1222</v>
      </c>
      <c r="G550" s="130" t="s">
        <v>1128</v>
      </c>
      <c r="H550" s="131">
        <v>7000000</v>
      </c>
      <c r="I550" s="42">
        <f t="shared" si="11"/>
        <v>7000000</v>
      </c>
      <c r="J550" s="40" t="s">
        <v>1129</v>
      </c>
      <c r="K550" s="40" t="s">
        <v>1130</v>
      </c>
      <c r="L550" s="139" t="s">
        <v>703</v>
      </c>
    </row>
    <row r="551" spans="2:12" ht="35.25" customHeight="1">
      <c r="B551" s="106">
        <v>86101705</v>
      </c>
      <c r="C551" s="147" t="s">
        <v>1025</v>
      </c>
      <c r="D551" s="39">
        <v>42401</v>
      </c>
      <c r="E551" s="130" t="s">
        <v>1503</v>
      </c>
      <c r="F551" s="130" t="s">
        <v>1218</v>
      </c>
      <c r="G551" s="130" t="s">
        <v>1128</v>
      </c>
      <c r="H551" s="131">
        <v>20000000</v>
      </c>
      <c r="I551" s="42">
        <f t="shared" si="11"/>
        <v>20000000</v>
      </c>
      <c r="J551" s="40" t="s">
        <v>1129</v>
      </c>
      <c r="K551" s="40" t="s">
        <v>1130</v>
      </c>
      <c r="L551" s="139" t="s">
        <v>703</v>
      </c>
    </row>
    <row r="552" spans="2:12" ht="24" customHeight="1">
      <c r="B552" s="106">
        <v>44000000</v>
      </c>
      <c r="C552" s="148" t="s">
        <v>1026</v>
      </c>
      <c r="D552" s="39">
        <v>42401</v>
      </c>
      <c r="E552" s="130" t="s">
        <v>1171</v>
      </c>
      <c r="F552" s="130" t="s">
        <v>1222</v>
      </c>
      <c r="G552" s="130" t="s">
        <v>1128</v>
      </c>
      <c r="H552" s="131">
        <v>42000000</v>
      </c>
      <c r="I552" s="42">
        <f t="shared" si="11"/>
        <v>42000000</v>
      </c>
      <c r="J552" s="40" t="s">
        <v>1129</v>
      </c>
      <c r="K552" s="40" t="s">
        <v>1130</v>
      </c>
      <c r="L552" s="139" t="s">
        <v>703</v>
      </c>
    </row>
    <row r="553" spans="2:12" ht="24" customHeight="1">
      <c r="B553" s="106">
        <v>81112300</v>
      </c>
      <c r="C553" s="148" t="s">
        <v>1027</v>
      </c>
      <c r="D553" s="39">
        <v>42401</v>
      </c>
      <c r="E553" s="130" t="s">
        <v>1215</v>
      </c>
      <c r="F553" s="130" t="s">
        <v>1218</v>
      </c>
      <c r="G553" s="130" t="s">
        <v>1128</v>
      </c>
      <c r="H553" s="131">
        <v>541250</v>
      </c>
      <c r="I553" s="42">
        <f t="shared" si="11"/>
        <v>541250</v>
      </c>
      <c r="J553" s="40" t="s">
        <v>1129</v>
      </c>
      <c r="K553" s="40" t="s">
        <v>1130</v>
      </c>
      <c r="L553" s="139" t="s">
        <v>703</v>
      </c>
    </row>
    <row r="554" spans="2:12" ht="24" customHeight="1">
      <c r="B554" s="106">
        <v>81112301</v>
      </c>
      <c r="C554" s="148" t="s">
        <v>1028</v>
      </c>
      <c r="D554" s="39">
        <v>42401</v>
      </c>
      <c r="E554" s="130" t="s">
        <v>1215</v>
      </c>
      <c r="F554" s="130" t="s">
        <v>1218</v>
      </c>
      <c r="G554" s="130" t="s">
        <v>1128</v>
      </c>
      <c r="H554" s="131">
        <v>413000</v>
      </c>
      <c r="I554" s="42">
        <f t="shared" si="11"/>
        <v>413000</v>
      </c>
      <c r="J554" s="40" t="s">
        <v>1129</v>
      </c>
      <c r="K554" s="40" t="s">
        <v>1130</v>
      </c>
      <c r="L554" s="139" t="s">
        <v>703</v>
      </c>
    </row>
    <row r="555" spans="2:12" ht="24" customHeight="1">
      <c r="B555" s="106">
        <v>81112202</v>
      </c>
      <c r="C555" s="148" t="s">
        <v>1029</v>
      </c>
      <c r="D555" s="39">
        <v>42401</v>
      </c>
      <c r="E555" s="130" t="s">
        <v>1030</v>
      </c>
      <c r="F555" s="130" t="s">
        <v>1222</v>
      </c>
      <c r="G555" s="130" t="s">
        <v>1128</v>
      </c>
      <c r="H555" s="131">
        <v>10712795</v>
      </c>
      <c r="I555" s="42">
        <f t="shared" si="11"/>
        <v>10712795</v>
      </c>
      <c r="J555" s="40" t="s">
        <v>1129</v>
      </c>
      <c r="K555" s="40" t="s">
        <v>1130</v>
      </c>
      <c r="L555" s="139" t="s">
        <v>703</v>
      </c>
    </row>
    <row r="556" spans="2:12" ht="24" customHeight="1">
      <c r="B556" s="106">
        <v>44000000</v>
      </c>
      <c r="C556" s="147" t="s">
        <v>1016</v>
      </c>
      <c r="D556" s="39">
        <v>42401</v>
      </c>
      <c r="E556" s="130" t="s">
        <v>1264</v>
      </c>
      <c r="F556" s="130" t="s">
        <v>1222</v>
      </c>
      <c r="G556" s="130" t="s">
        <v>1128</v>
      </c>
      <c r="H556" s="131">
        <v>7000000</v>
      </c>
      <c r="I556" s="42">
        <f t="shared" si="11"/>
        <v>7000000</v>
      </c>
      <c r="J556" s="40" t="s">
        <v>1129</v>
      </c>
      <c r="K556" s="40" t="s">
        <v>1130</v>
      </c>
      <c r="L556" s="139" t="s">
        <v>703</v>
      </c>
    </row>
    <row r="557" spans="2:12" ht="24" customHeight="1">
      <c r="B557" s="143">
        <v>43211507</v>
      </c>
      <c r="C557" s="149" t="s">
        <v>1031</v>
      </c>
      <c r="D557" s="39">
        <v>42401</v>
      </c>
      <c r="E557" s="102" t="s">
        <v>1032</v>
      </c>
      <c r="F557" s="46" t="s">
        <v>1218</v>
      </c>
      <c r="G557" s="46" t="s">
        <v>1265</v>
      </c>
      <c r="H557" s="150">
        <v>12000000</v>
      </c>
      <c r="I557" s="42">
        <f t="shared" si="11"/>
        <v>12000000</v>
      </c>
      <c r="J557" s="40" t="s">
        <v>1129</v>
      </c>
      <c r="K557" s="40" t="s">
        <v>1130</v>
      </c>
      <c r="L557" s="139" t="s">
        <v>703</v>
      </c>
    </row>
    <row r="558" spans="2:12" ht="24" customHeight="1">
      <c r="B558" s="143">
        <v>43212100</v>
      </c>
      <c r="C558" s="149" t="s">
        <v>1033</v>
      </c>
      <c r="D558" s="39">
        <v>42401</v>
      </c>
      <c r="E558" s="102" t="s">
        <v>1032</v>
      </c>
      <c r="F558" s="46" t="s">
        <v>1218</v>
      </c>
      <c r="G558" s="46" t="s">
        <v>1265</v>
      </c>
      <c r="H558" s="150">
        <v>4500000</v>
      </c>
      <c r="I558" s="42">
        <f t="shared" si="11"/>
        <v>4500000</v>
      </c>
      <c r="J558" s="40" t="s">
        <v>1129</v>
      </c>
      <c r="K558" s="40" t="s">
        <v>1130</v>
      </c>
      <c r="L558" s="139" t="s">
        <v>703</v>
      </c>
    </row>
    <row r="559" spans="2:12" ht="24" customHeight="1">
      <c r="B559" s="55">
        <v>45111616</v>
      </c>
      <c r="C559" s="149" t="s">
        <v>1034</v>
      </c>
      <c r="D559" s="39">
        <v>42401</v>
      </c>
      <c r="E559" s="102" t="s">
        <v>1035</v>
      </c>
      <c r="F559" s="46" t="s">
        <v>1218</v>
      </c>
      <c r="G559" s="46" t="s">
        <v>1265</v>
      </c>
      <c r="H559" s="150">
        <v>2500000</v>
      </c>
      <c r="I559" s="42">
        <f t="shared" si="11"/>
        <v>2500000</v>
      </c>
      <c r="J559" s="40" t="s">
        <v>1129</v>
      </c>
      <c r="K559" s="40" t="s">
        <v>1130</v>
      </c>
      <c r="L559" s="139" t="s">
        <v>703</v>
      </c>
    </row>
    <row r="560" spans="2:12" ht="30.75" customHeight="1">
      <c r="B560" s="151">
        <v>86101705</v>
      </c>
      <c r="C560" s="152" t="s">
        <v>1036</v>
      </c>
      <c r="D560" s="39">
        <v>42401</v>
      </c>
      <c r="E560" s="102" t="s">
        <v>1215</v>
      </c>
      <c r="F560" s="46" t="s">
        <v>1218</v>
      </c>
      <c r="G560" s="46" t="s">
        <v>1265</v>
      </c>
      <c r="H560" s="150">
        <v>20000000</v>
      </c>
      <c r="I560" s="42">
        <f t="shared" si="11"/>
        <v>20000000</v>
      </c>
      <c r="J560" s="40" t="s">
        <v>1129</v>
      </c>
      <c r="K560" s="40" t="s">
        <v>1130</v>
      </c>
      <c r="L560" s="139" t="s">
        <v>703</v>
      </c>
    </row>
    <row r="561" spans="2:12" ht="29.25" customHeight="1">
      <c r="B561" s="153">
        <v>44000000</v>
      </c>
      <c r="C561" s="154" t="s">
        <v>1026</v>
      </c>
      <c r="D561" s="39">
        <v>42401</v>
      </c>
      <c r="E561" s="155" t="s">
        <v>1171</v>
      </c>
      <c r="F561" s="156" t="s">
        <v>1222</v>
      </c>
      <c r="G561" s="156" t="s">
        <v>1265</v>
      </c>
      <c r="H561" s="157">
        <v>42000000</v>
      </c>
      <c r="I561" s="42">
        <f t="shared" si="11"/>
        <v>42000000</v>
      </c>
      <c r="J561" s="40" t="s">
        <v>1129</v>
      </c>
      <c r="K561" s="40" t="s">
        <v>1130</v>
      </c>
      <c r="L561" s="353" t="s">
        <v>703</v>
      </c>
    </row>
    <row r="562" spans="2:12" ht="36.75" customHeight="1">
      <c r="B562" s="48">
        <v>80101604</v>
      </c>
      <c r="C562" s="102" t="s">
        <v>1037</v>
      </c>
      <c r="D562" s="39">
        <v>42401</v>
      </c>
      <c r="E562" s="102" t="s">
        <v>1488</v>
      </c>
      <c r="F562" s="102" t="s">
        <v>1222</v>
      </c>
      <c r="G562" s="102" t="s">
        <v>1128</v>
      </c>
      <c r="H562" s="103">
        <v>307429160</v>
      </c>
      <c r="I562" s="42">
        <f t="shared" si="11"/>
        <v>307429160</v>
      </c>
      <c r="J562" s="40" t="s">
        <v>1129</v>
      </c>
      <c r="K562" s="40" t="s">
        <v>1130</v>
      </c>
      <c r="L562" s="139" t="s">
        <v>1038</v>
      </c>
    </row>
    <row r="563" spans="2:12" ht="28.5" customHeight="1">
      <c r="B563" s="158">
        <v>71100000</v>
      </c>
      <c r="C563" s="135" t="s">
        <v>1039</v>
      </c>
      <c r="D563" s="39">
        <v>42401</v>
      </c>
      <c r="E563" s="135" t="s">
        <v>1040</v>
      </c>
      <c r="F563" s="135" t="s">
        <v>1521</v>
      </c>
      <c r="G563" s="135" t="s">
        <v>1128</v>
      </c>
      <c r="H563" s="159">
        <v>354452000</v>
      </c>
      <c r="I563" s="42">
        <f t="shared" si="11"/>
        <v>354452000</v>
      </c>
      <c r="J563" s="40" t="s">
        <v>1129</v>
      </c>
      <c r="K563" s="40" t="s">
        <v>1130</v>
      </c>
      <c r="L563" s="129" t="s">
        <v>1038</v>
      </c>
    </row>
    <row r="564" spans="2:12" ht="30" customHeight="1">
      <c r="B564" s="48">
        <v>71100000</v>
      </c>
      <c r="C564" s="102" t="s">
        <v>1041</v>
      </c>
      <c r="D564" s="39">
        <v>42401</v>
      </c>
      <c r="E564" s="102" t="s">
        <v>1040</v>
      </c>
      <c r="F564" s="102" t="s">
        <v>1521</v>
      </c>
      <c r="G564" s="102" t="s">
        <v>1128</v>
      </c>
      <c r="H564" s="103">
        <v>133328400</v>
      </c>
      <c r="I564" s="42">
        <f t="shared" si="11"/>
        <v>133328400</v>
      </c>
      <c r="J564" s="40" t="s">
        <v>1129</v>
      </c>
      <c r="K564" s="40" t="s">
        <v>1130</v>
      </c>
      <c r="L564" s="139" t="s">
        <v>1038</v>
      </c>
    </row>
    <row r="565" spans="2:12" ht="29.25" customHeight="1">
      <c r="B565" s="48">
        <v>83100000</v>
      </c>
      <c r="C565" s="102" t="s">
        <v>1042</v>
      </c>
      <c r="D565" s="39">
        <v>42401</v>
      </c>
      <c r="E565" s="102" t="s">
        <v>1488</v>
      </c>
      <c r="F565" s="102" t="s">
        <v>1521</v>
      </c>
      <c r="G565" s="102" t="s">
        <v>1128</v>
      </c>
      <c r="H565" s="103">
        <v>805000000</v>
      </c>
      <c r="I565" s="42">
        <f t="shared" si="11"/>
        <v>805000000</v>
      </c>
      <c r="J565" s="40" t="s">
        <v>1129</v>
      </c>
      <c r="K565" s="40" t="s">
        <v>1130</v>
      </c>
      <c r="L565" s="139" t="s">
        <v>1038</v>
      </c>
    </row>
    <row r="566" spans="2:12" ht="33.75" customHeight="1">
      <c r="B566" s="48">
        <v>12142100</v>
      </c>
      <c r="C566" s="102" t="s">
        <v>1043</v>
      </c>
      <c r="D566" s="39">
        <v>42401</v>
      </c>
      <c r="E566" s="102" t="s">
        <v>1488</v>
      </c>
      <c r="F566" s="102" t="s">
        <v>1521</v>
      </c>
      <c r="G566" s="102" t="s">
        <v>1128</v>
      </c>
      <c r="H566" s="103">
        <v>2400290440</v>
      </c>
      <c r="I566" s="42">
        <f t="shared" si="11"/>
        <v>2400290440</v>
      </c>
      <c r="J566" s="40" t="s">
        <v>1129</v>
      </c>
      <c r="K566" s="40" t="s">
        <v>1130</v>
      </c>
      <c r="L566" s="139" t="s">
        <v>1038</v>
      </c>
    </row>
    <row r="567" spans="2:12" ht="30" customHeight="1">
      <c r="B567" s="48">
        <v>76122405</v>
      </c>
      <c r="C567" s="102" t="s">
        <v>1044</v>
      </c>
      <c r="D567" s="39">
        <v>42401</v>
      </c>
      <c r="E567" s="102" t="s">
        <v>1045</v>
      </c>
      <c r="F567" s="102" t="s">
        <v>1521</v>
      </c>
      <c r="G567" s="102" t="s">
        <v>1128</v>
      </c>
      <c r="H567" s="103">
        <v>1500500000</v>
      </c>
      <c r="I567" s="42">
        <f t="shared" si="11"/>
        <v>1500500000</v>
      </c>
      <c r="J567" s="40" t="s">
        <v>1129</v>
      </c>
      <c r="K567" s="40" t="s">
        <v>1130</v>
      </c>
      <c r="L567" s="139" t="s">
        <v>1038</v>
      </c>
    </row>
    <row r="568" spans="2:12" ht="28.5" customHeight="1">
      <c r="B568" s="160">
        <v>80111620</v>
      </c>
      <c r="C568" s="161" t="s">
        <v>1046</v>
      </c>
      <c r="D568" s="39">
        <v>42401</v>
      </c>
      <c r="E568" s="102" t="s">
        <v>1488</v>
      </c>
      <c r="F568" s="102" t="s">
        <v>1222</v>
      </c>
      <c r="G568" s="102" t="s">
        <v>1128</v>
      </c>
      <c r="H568" s="162">
        <v>522022680</v>
      </c>
      <c r="I568" s="42">
        <f t="shared" si="11"/>
        <v>522022680</v>
      </c>
      <c r="J568" s="40" t="s">
        <v>1129</v>
      </c>
      <c r="K568" s="40" t="s">
        <v>1130</v>
      </c>
      <c r="L568" s="207" t="s">
        <v>1047</v>
      </c>
    </row>
    <row r="569" spans="2:12" ht="24" customHeight="1">
      <c r="B569" s="160">
        <v>86101714</v>
      </c>
      <c r="C569" s="161" t="s">
        <v>1048</v>
      </c>
      <c r="D569" s="39">
        <v>42401</v>
      </c>
      <c r="E569" s="102" t="s">
        <v>1488</v>
      </c>
      <c r="F569" s="102" t="s">
        <v>1222</v>
      </c>
      <c r="G569" s="102" t="s">
        <v>1128</v>
      </c>
      <c r="H569" s="162">
        <v>48272880</v>
      </c>
      <c r="I569" s="42">
        <f t="shared" si="11"/>
        <v>48272880</v>
      </c>
      <c r="J569" s="40" t="s">
        <v>1129</v>
      </c>
      <c r="K569" s="40" t="s">
        <v>1130</v>
      </c>
      <c r="L569" s="207" t="s">
        <v>1047</v>
      </c>
    </row>
    <row r="570" spans="2:12" ht="24" customHeight="1">
      <c r="B570" s="160">
        <v>72121103</v>
      </c>
      <c r="C570" s="161" t="s">
        <v>1216</v>
      </c>
      <c r="D570" s="39">
        <v>42401</v>
      </c>
      <c r="E570" s="102" t="s">
        <v>1488</v>
      </c>
      <c r="F570" s="102" t="s">
        <v>1222</v>
      </c>
      <c r="G570" s="102" t="s">
        <v>1128</v>
      </c>
      <c r="H570" s="162">
        <v>51520000</v>
      </c>
      <c r="I570" s="42">
        <f t="shared" si="11"/>
        <v>51520000</v>
      </c>
      <c r="J570" s="40" t="s">
        <v>1129</v>
      </c>
      <c r="K570" s="40" t="s">
        <v>1130</v>
      </c>
      <c r="L570" s="207" t="s">
        <v>1047</v>
      </c>
    </row>
    <row r="571" spans="2:12" ht="27" customHeight="1">
      <c r="B571" s="163">
        <v>80111607</v>
      </c>
      <c r="C571" s="164" t="s">
        <v>1049</v>
      </c>
      <c r="D571" s="39">
        <v>42401</v>
      </c>
      <c r="E571" s="102" t="s">
        <v>1488</v>
      </c>
      <c r="F571" s="102" t="s">
        <v>1222</v>
      </c>
      <c r="G571" s="102" t="s">
        <v>1265</v>
      </c>
      <c r="H571" s="165">
        <v>78696720</v>
      </c>
      <c r="I571" s="42">
        <f t="shared" si="11"/>
        <v>78696720</v>
      </c>
      <c r="J571" s="40" t="s">
        <v>1129</v>
      </c>
      <c r="K571" s="40" t="s">
        <v>1130</v>
      </c>
      <c r="L571" s="292" t="s">
        <v>1050</v>
      </c>
    </row>
    <row r="572" spans="2:12" ht="27" customHeight="1">
      <c r="B572" s="166">
        <v>86101713</v>
      </c>
      <c r="C572" s="164" t="s">
        <v>1051</v>
      </c>
      <c r="D572" s="39">
        <v>42401</v>
      </c>
      <c r="E572" s="102" t="s">
        <v>1488</v>
      </c>
      <c r="F572" s="102" t="s">
        <v>1222</v>
      </c>
      <c r="G572" s="102" t="s">
        <v>1265</v>
      </c>
      <c r="H572" s="165">
        <v>73640160</v>
      </c>
      <c r="I572" s="42">
        <f t="shared" si="11"/>
        <v>73640160</v>
      </c>
      <c r="J572" s="40" t="s">
        <v>1129</v>
      </c>
      <c r="K572" s="40" t="s">
        <v>1130</v>
      </c>
      <c r="L572" s="292" t="s">
        <v>1050</v>
      </c>
    </row>
    <row r="573" spans="2:12" ht="27" customHeight="1">
      <c r="B573" s="166">
        <v>80111715</v>
      </c>
      <c r="C573" s="164" t="s">
        <v>1052</v>
      </c>
      <c r="D573" s="39">
        <v>42401</v>
      </c>
      <c r="E573" s="102" t="s">
        <v>1488</v>
      </c>
      <c r="F573" s="102" t="s">
        <v>1222</v>
      </c>
      <c r="G573" s="102" t="s">
        <v>1265</v>
      </c>
      <c r="H573" s="165">
        <v>36820080</v>
      </c>
      <c r="I573" s="42">
        <f t="shared" si="11"/>
        <v>36820080</v>
      </c>
      <c r="J573" s="40" t="s">
        <v>1129</v>
      </c>
      <c r="K573" s="40" t="s">
        <v>1130</v>
      </c>
      <c r="L573" s="292" t="s">
        <v>1050</v>
      </c>
    </row>
    <row r="574" spans="2:12" ht="27" customHeight="1">
      <c r="B574" s="166">
        <v>86101713</v>
      </c>
      <c r="C574" s="164" t="s">
        <v>1053</v>
      </c>
      <c r="D574" s="39">
        <v>42401</v>
      </c>
      <c r="E574" s="102" t="s">
        <v>1488</v>
      </c>
      <c r="F574" s="102" t="s">
        <v>1222</v>
      </c>
      <c r="G574" s="102" t="s">
        <v>1265</v>
      </c>
      <c r="H574" s="165">
        <v>176062800</v>
      </c>
      <c r="I574" s="42">
        <f t="shared" si="11"/>
        <v>176062800</v>
      </c>
      <c r="J574" s="40" t="s">
        <v>1129</v>
      </c>
      <c r="K574" s="40" t="s">
        <v>1130</v>
      </c>
      <c r="L574" s="292" t="s">
        <v>1050</v>
      </c>
    </row>
    <row r="575" spans="2:12" ht="31.5" customHeight="1">
      <c r="B575" s="166">
        <v>80111715</v>
      </c>
      <c r="C575" s="164" t="s">
        <v>745</v>
      </c>
      <c r="D575" s="39">
        <v>42401</v>
      </c>
      <c r="E575" s="102" t="s">
        <v>1488</v>
      </c>
      <c r="F575" s="102" t="s">
        <v>1222</v>
      </c>
      <c r="G575" s="102" t="s">
        <v>1265</v>
      </c>
      <c r="H575" s="165">
        <v>35212560</v>
      </c>
      <c r="I575" s="42">
        <f t="shared" si="11"/>
        <v>35212560</v>
      </c>
      <c r="J575" s="40" t="s">
        <v>1129</v>
      </c>
      <c r="K575" s="40" t="s">
        <v>1130</v>
      </c>
      <c r="L575" s="292" t="s">
        <v>1050</v>
      </c>
    </row>
    <row r="576" spans="2:12" ht="27" customHeight="1">
      <c r="B576" s="166">
        <v>80111715</v>
      </c>
      <c r="C576" s="164" t="s">
        <v>746</v>
      </c>
      <c r="D576" s="39">
        <v>42401</v>
      </c>
      <c r="E576" s="167" t="s">
        <v>1171</v>
      </c>
      <c r="F576" s="102" t="s">
        <v>1222</v>
      </c>
      <c r="G576" s="102" t="s">
        <v>1265</v>
      </c>
      <c r="H576" s="165">
        <v>60102480</v>
      </c>
      <c r="I576" s="42">
        <f t="shared" si="11"/>
        <v>60102480</v>
      </c>
      <c r="J576" s="40" t="s">
        <v>1129</v>
      </c>
      <c r="K576" s="40" t="s">
        <v>1130</v>
      </c>
      <c r="L576" s="292" t="s">
        <v>1050</v>
      </c>
    </row>
    <row r="577" spans="2:12" ht="27" customHeight="1">
      <c r="B577" s="168">
        <v>81111811</v>
      </c>
      <c r="C577" s="164" t="s">
        <v>747</v>
      </c>
      <c r="D577" s="39">
        <v>42401</v>
      </c>
      <c r="E577" s="167" t="s">
        <v>1171</v>
      </c>
      <c r="F577" s="102" t="s">
        <v>1222</v>
      </c>
      <c r="G577" s="102" t="s">
        <v>1265</v>
      </c>
      <c r="H577" s="165">
        <v>52768560</v>
      </c>
      <c r="I577" s="42">
        <f t="shared" si="11"/>
        <v>52768560</v>
      </c>
      <c r="J577" s="40" t="s">
        <v>1129</v>
      </c>
      <c r="K577" s="40" t="s">
        <v>1130</v>
      </c>
      <c r="L577" s="292" t="s">
        <v>1050</v>
      </c>
    </row>
    <row r="578" spans="2:12" ht="27" customHeight="1">
      <c r="B578" s="168">
        <v>81111811</v>
      </c>
      <c r="C578" s="164" t="s">
        <v>748</v>
      </c>
      <c r="D578" s="39">
        <v>42401</v>
      </c>
      <c r="E578" s="167" t="s">
        <v>1171</v>
      </c>
      <c r="F578" s="102" t="s">
        <v>1222</v>
      </c>
      <c r="G578" s="102" t="s">
        <v>1265</v>
      </c>
      <c r="H578" s="165">
        <v>52768560</v>
      </c>
      <c r="I578" s="42">
        <f t="shared" si="11"/>
        <v>52768560</v>
      </c>
      <c r="J578" s="40" t="s">
        <v>1129</v>
      </c>
      <c r="K578" s="40" t="s">
        <v>1130</v>
      </c>
      <c r="L578" s="292" t="s">
        <v>1050</v>
      </c>
    </row>
    <row r="579" spans="2:12" ht="27" customHeight="1">
      <c r="B579" s="168">
        <v>81111811</v>
      </c>
      <c r="C579" s="164" t="s">
        <v>749</v>
      </c>
      <c r="D579" s="39">
        <v>42401</v>
      </c>
      <c r="E579" s="167" t="s">
        <v>1171</v>
      </c>
      <c r="F579" s="102" t="s">
        <v>1222</v>
      </c>
      <c r="G579" s="102" t="s">
        <v>1265</v>
      </c>
      <c r="H579" s="165">
        <v>52768560</v>
      </c>
      <c r="I579" s="42">
        <f t="shared" si="11"/>
        <v>52768560</v>
      </c>
      <c r="J579" s="40" t="s">
        <v>1129</v>
      </c>
      <c r="K579" s="40" t="s">
        <v>1130</v>
      </c>
      <c r="L579" s="292" t="s">
        <v>1050</v>
      </c>
    </row>
    <row r="580" spans="2:12" ht="27" customHeight="1">
      <c r="B580" s="168">
        <v>80111620</v>
      </c>
      <c r="C580" s="164" t="s">
        <v>750</v>
      </c>
      <c r="D580" s="39">
        <v>42401</v>
      </c>
      <c r="E580" s="167" t="s">
        <v>1171</v>
      </c>
      <c r="F580" s="102" t="s">
        <v>1222</v>
      </c>
      <c r="G580" s="102" t="s">
        <v>1265</v>
      </c>
      <c r="H580" s="165">
        <v>57075840</v>
      </c>
      <c r="I580" s="42">
        <f t="shared" si="11"/>
        <v>57075840</v>
      </c>
      <c r="J580" s="40" t="s">
        <v>1129</v>
      </c>
      <c r="K580" s="40" t="s">
        <v>1130</v>
      </c>
      <c r="L580" s="292" t="s">
        <v>1050</v>
      </c>
    </row>
    <row r="581" spans="2:12" ht="27" customHeight="1">
      <c r="B581" s="168">
        <v>80111620</v>
      </c>
      <c r="C581" s="164" t="s">
        <v>1075</v>
      </c>
      <c r="D581" s="39">
        <v>42401</v>
      </c>
      <c r="E581" s="167" t="s">
        <v>1171</v>
      </c>
      <c r="F581" s="102" t="s">
        <v>1222</v>
      </c>
      <c r="G581" s="102" t="s">
        <v>1265</v>
      </c>
      <c r="H581" s="165">
        <v>57075840</v>
      </c>
      <c r="I581" s="42">
        <f t="shared" si="11"/>
        <v>57075840</v>
      </c>
      <c r="J581" s="40" t="s">
        <v>1129</v>
      </c>
      <c r="K581" s="40" t="s">
        <v>1130</v>
      </c>
      <c r="L581" s="292" t="s">
        <v>1050</v>
      </c>
    </row>
    <row r="582" spans="2:12" ht="27" customHeight="1">
      <c r="B582" s="168">
        <v>80111620</v>
      </c>
      <c r="C582" s="164" t="s">
        <v>1076</v>
      </c>
      <c r="D582" s="39">
        <v>42401</v>
      </c>
      <c r="E582" s="167" t="s">
        <v>1171</v>
      </c>
      <c r="F582" s="102" t="s">
        <v>1222</v>
      </c>
      <c r="G582" s="102" t="s">
        <v>1265</v>
      </c>
      <c r="H582" s="165">
        <v>19025280</v>
      </c>
      <c r="I582" s="42">
        <f t="shared" si="11"/>
        <v>19025280</v>
      </c>
      <c r="J582" s="40" t="s">
        <v>1129</v>
      </c>
      <c r="K582" s="40" t="s">
        <v>1130</v>
      </c>
      <c r="L582" s="292" t="s">
        <v>1050</v>
      </c>
    </row>
    <row r="583" spans="2:12" ht="27" customHeight="1">
      <c r="B583" s="168">
        <v>80111612</v>
      </c>
      <c r="C583" s="145" t="s">
        <v>1077</v>
      </c>
      <c r="D583" s="39">
        <v>42401</v>
      </c>
      <c r="E583" s="102" t="s">
        <v>1488</v>
      </c>
      <c r="F583" s="102" t="s">
        <v>1222</v>
      </c>
      <c r="G583" s="102" t="s">
        <v>1265</v>
      </c>
      <c r="H583" s="165">
        <v>17254680</v>
      </c>
      <c r="I583" s="42">
        <f t="shared" si="11"/>
        <v>17254680</v>
      </c>
      <c r="J583" s="40" t="s">
        <v>1129</v>
      </c>
      <c r="K583" s="40" t="s">
        <v>1130</v>
      </c>
      <c r="L583" s="292" t="s">
        <v>1050</v>
      </c>
    </row>
    <row r="584" spans="2:12" ht="27" customHeight="1">
      <c r="B584" s="168">
        <v>56101504</v>
      </c>
      <c r="C584" s="145" t="s">
        <v>1078</v>
      </c>
      <c r="D584" s="39">
        <v>42401</v>
      </c>
      <c r="E584" s="167" t="s">
        <v>1215</v>
      </c>
      <c r="F584" s="167" t="s">
        <v>1543</v>
      </c>
      <c r="G584" s="102" t="s">
        <v>1265</v>
      </c>
      <c r="H584" s="165">
        <v>1000000000</v>
      </c>
      <c r="I584" s="42">
        <f t="shared" si="11"/>
        <v>1000000000</v>
      </c>
      <c r="J584" s="40" t="s">
        <v>1129</v>
      </c>
      <c r="K584" s="40" t="s">
        <v>1130</v>
      </c>
      <c r="L584" s="292" t="s">
        <v>1050</v>
      </c>
    </row>
    <row r="585" spans="2:12" ht="47.25" customHeight="1">
      <c r="B585" s="168">
        <v>43210000</v>
      </c>
      <c r="C585" s="145" t="s">
        <v>1079</v>
      </c>
      <c r="D585" s="39">
        <v>42401</v>
      </c>
      <c r="E585" s="167" t="s">
        <v>1215</v>
      </c>
      <c r="F585" s="167" t="s">
        <v>1365</v>
      </c>
      <c r="G585" s="102" t="s">
        <v>1265</v>
      </c>
      <c r="H585" s="165">
        <v>2000000000</v>
      </c>
      <c r="I585" s="42">
        <f t="shared" si="11"/>
        <v>2000000000</v>
      </c>
      <c r="J585" s="40" t="s">
        <v>1129</v>
      </c>
      <c r="K585" s="40" t="s">
        <v>1130</v>
      </c>
      <c r="L585" s="292" t="s">
        <v>1050</v>
      </c>
    </row>
    <row r="586" spans="2:12" ht="40.5" customHeight="1">
      <c r="B586" s="168">
        <v>73152108</v>
      </c>
      <c r="C586" s="145" t="s">
        <v>1080</v>
      </c>
      <c r="D586" s="39">
        <v>42401</v>
      </c>
      <c r="E586" s="167" t="s">
        <v>1215</v>
      </c>
      <c r="F586" s="167" t="s">
        <v>1543</v>
      </c>
      <c r="G586" s="102" t="s">
        <v>1265</v>
      </c>
      <c r="H586" s="165">
        <v>700000000</v>
      </c>
      <c r="I586" s="42">
        <f t="shared" si="11"/>
        <v>700000000</v>
      </c>
      <c r="J586" s="40" t="s">
        <v>1129</v>
      </c>
      <c r="K586" s="40" t="s">
        <v>1130</v>
      </c>
      <c r="L586" s="292" t="s">
        <v>1050</v>
      </c>
    </row>
    <row r="587" spans="2:12" ht="27" customHeight="1">
      <c r="B587" s="168">
        <v>72103104</v>
      </c>
      <c r="C587" s="145" t="s">
        <v>1081</v>
      </c>
      <c r="D587" s="39">
        <v>42401</v>
      </c>
      <c r="E587" s="167" t="s">
        <v>1215</v>
      </c>
      <c r="F587" s="167" t="s">
        <v>1543</v>
      </c>
      <c r="G587" s="102" t="s">
        <v>1265</v>
      </c>
      <c r="H587" s="165">
        <v>280000000</v>
      </c>
      <c r="I587" s="42">
        <f t="shared" si="11"/>
        <v>280000000</v>
      </c>
      <c r="J587" s="40" t="s">
        <v>1129</v>
      </c>
      <c r="K587" s="40" t="s">
        <v>1130</v>
      </c>
      <c r="L587" s="292" t="s">
        <v>1050</v>
      </c>
    </row>
    <row r="588" spans="2:12" ht="27" customHeight="1">
      <c r="B588" s="168">
        <v>72101507</v>
      </c>
      <c r="C588" s="145" t="s">
        <v>1082</v>
      </c>
      <c r="D588" s="39">
        <v>42401</v>
      </c>
      <c r="E588" s="167" t="s">
        <v>1264</v>
      </c>
      <c r="F588" s="167" t="s">
        <v>1543</v>
      </c>
      <c r="G588" s="102" t="s">
        <v>1265</v>
      </c>
      <c r="H588" s="165">
        <v>200000000</v>
      </c>
      <c r="I588" s="42">
        <f t="shared" si="11"/>
        <v>200000000</v>
      </c>
      <c r="J588" s="40" t="s">
        <v>1129</v>
      </c>
      <c r="K588" s="40" t="s">
        <v>1130</v>
      </c>
      <c r="L588" s="292" t="s">
        <v>1050</v>
      </c>
    </row>
    <row r="589" spans="2:12" ht="27" customHeight="1">
      <c r="B589" s="168">
        <v>80131501</v>
      </c>
      <c r="C589" s="169" t="s">
        <v>1083</v>
      </c>
      <c r="D589" s="39">
        <v>42401</v>
      </c>
      <c r="E589" s="167" t="s">
        <v>678</v>
      </c>
      <c r="F589" s="102" t="s">
        <v>1222</v>
      </c>
      <c r="G589" s="102" t="s">
        <v>1265</v>
      </c>
      <c r="H589" s="165">
        <v>1100000000</v>
      </c>
      <c r="I589" s="42">
        <f t="shared" si="11"/>
        <v>1100000000</v>
      </c>
      <c r="J589" s="40" t="s">
        <v>1129</v>
      </c>
      <c r="K589" s="40" t="s">
        <v>1130</v>
      </c>
      <c r="L589" s="292" t="s">
        <v>1050</v>
      </c>
    </row>
    <row r="590" spans="2:12" ht="27" customHeight="1">
      <c r="B590" s="168">
        <v>80141705</v>
      </c>
      <c r="C590" s="145" t="s">
        <v>1084</v>
      </c>
      <c r="D590" s="39">
        <v>42401</v>
      </c>
      <c r="E590" s="167" t="s">
        <v>678</v>
      </c>
      <c r="F590" s="102" t="s">
        <v>1370</v>
      </c>
      <c r="G590" s="102" t="s">
        <v>1265</v>
      </c>
      <c r="H590" s="165">
        <v>150000000</v>
      </c>
      <c r="I590" s="42">
        <f t="shared" si="11"/>
        <v>150000000</v>
      </c>
      <c r="J590" s="40" t="s">
        <v>1129</v>
      </c>
      <c r="K590" s="40" t="s">
        <v>1130</v>
      </c>
      <c r="L590" s="292" t="s">
        <v>1050</v>
      </c>
    </row>
    <row r="591" spans="2:12" ht="27" customHeight="1">
      <c r="B591" s="168">
        <v>72101507</v>
      </c>
      <c r="C591" s="145" t="s">
        <v>753</v>
      </c>
      <c r="D591" s="39">
        <v>42401</v>
      </c>
      <c r="E591" s="167" t="s">
        <v>1171</v>
      </c>
      <c r="F591" s="167" t="s">
        <v>1365</v>
      </c>
      <c r="G591" s="102" t="s">
        <v>1265</v>
      </c>
      <c r="H591" s="165">
        <v>3000000000</v>
      </c>
      <c r="I591" s="42">
        <f t="shared" si="11"/>
        <v>3000000000</v>
      </c>
      <c r="J591" s="40" t="s">
        <v>1129</v>
      </c>
      <c r="K591" s="40" t="s">
        <v>1130</v>
      </c>
      <c r="L591" s="292" t="s">
        <v>1050</v>
      </c>
    </row>
    <row r="592" spans="2:12" ht="32.25" customHeight="1">
      <c r="B592" s="168">
        <v>94101605</v>
      </c>
      <c r="C592" s="145" t="s">
        <v>754</v>
      </c>
      <c r="D592" s="39">
        <v>42401</v>
      </c>
      <c r="E592" s="167" t="s">
        <v>755</v>
      </c>
      <c r="F592" s="167" t="s">
        <v>1365</v>
      </c>
      <c r="G592" s="102" t="s">
        <v>1265</v>
      </c>
      <c r="H592" s="165">
        <v>600000000</v>
      </c>
      <c r="I592" s="42">
        <f t="shared" si="11"/>
        <v>600000000</v>
      </c>
      <c r="J592" s="40" t="s">
        <v>1129</v>
      </c>
      <c r="K592" s="40" t="s">
        <v>1130</v>
      </c>
      <c r="L592" s="292" t="s">
        <v>1050</v>
      </c>
    </row>
    <row r="593" spans="2:12" ht="33" customHeight="1">
      <c r="B593" s="168">
        <v>93161600</v>
      </c>
      <c r="C593" s="145" t="s">
        <v>756</v>
      </c>
      <c r="D593" s="39">
        <v>42401</v>
      </c>
      <c r="E593" s="167" t="s">
        <v>1171</v>
      </c>
      <c r="F593" s="67" t="s">
        <v>1222</v>
      </c>
      <c r="G593" s="102" t="s">
        <v>1265</v>
      </c>
      <c r="H593" s="165">
        <v>10000000</v>
      </c>
      <c r="I593" s="42">
        <f t="shared" si="11"/>
        <v>10000000</v>
      </c>
      <c r="J593" s="40" t="s">
        <v>1129</v>
      </c>
      <c r="K593" s="40" t="s">
        <v>1130</v>
      </c>
      <c r="L593" s="292" t="s">
        <v>1050</v>
      </c>
    </row>
    <row r="594" spans="2:12" ht="31.5" customHeight="1">
      <c r="B594" s="168">
        <v>72121103</v>
      </c>
      <c r="C594" s="145" t="s">
        <v>757</v>
      </c>
      <c r="D594" s="39">
        <v>42401</v>
      </c>
      <c r="E594" s="167" t="s">
        <v>1171</v>
      </c>
      <c r="F594" s="167" t="s">
        <v>1365</v>
      </c>
      <c r="G594" s="102" t="s">
        <v>1265</v>
      </c>
      <c r="H594" s="165">
        <v>1500000000</v>
      </c>
      <c r="I594" s="42">
        <f t="shared" si="11"/>
        <v>1500000000</v>
      </c>
      <c r="J594" s="40" t="s">
        <v>1129</v>
      </c>
      <c r="K594" s="40" t="s">
        <v>1130</v>
      </c>
      <c r="L594" s="292" t="s">
        <v>1050</v>
      </c>
    </row>
    <row r="595" spans="2:12" ht="27" customHeight="1">
      <c r="B595" s="168">
        <v>81141601</v>
      </c>
      <c r="C595" s="145" t="s">
        <v>758</v>
      </c>
      <c r="D595" s="39">
        <v>42401</v>
      </c>
      <c r="E595" s="167" t="s">
        <v>1171</v>
      </c>
      <c r="F595" s="67" t="s">
        <v>1222</v>
      </c>
      <c r="G595" s="102" t="s">
        <v>1265</v>
      </c>
      <c r="H595" s="165">
        <v>10000000</v>
      </c>
      <c r="I595" s="42">
        <f t="shared" si="11"/>
        <v>10000000</v>
      </c>
      <c r="J595" s="40" t="s">
        <v>1129</v>
      </c>
      <c r="K595" s="40" t="s">
        <v>1130</v>
      </c>
      <c r="L595" s="292" t="s">
        <v>1050</v>
      </c>
    </row>
    <row r="596" spans="2:12" ht="27" customHeight="1">
      <c r="B596" s="168">
        <v>93161601</v>
      </c>
      <c r="C596" s="169" t="s">
        <v>759</v>
      </c>
      <c r="D596" s="39">
        <v>42401</v>
      </c>
      <c r="E596" s="167" t="s">
        <v>678</v>
      </c>
      <c r="F596" s="67" t="s">
        <v>1222</v>
      </c>
      <c r="G596" s="102" t="s">
        <v>1265</v>
      </c>
      <c r="H596" s="165">
        <v>1000000000</v>
      </c>
      <c r="I596" s="42">
        <f aca="true" t="shared" si="12" ref="I596:I659">H596</f>
        <v>1000000000</v>
      </c>
      <c r="J596" s="40" t="s">
        <v>1129</v>
      </c>
      <c r="K596" s="40" t="s">
        <v>1130</v>
      </c>
      <c r="L596" s="292" t="s">
        <v>1050</v>
      </c>
    </row>
    <row r="597" spans="2:12" ht="27" customHeight="1">
      <c r="B597" s="168">
        <v>55121801</v>
      </c>
      <c r="C597" s="169" t="s">
        <v>760</v>
      </c>
      <c r="D597" s="39">
        <v>42401</v>
      </c>
      <c r="E597" s="167" t="s">
        <v>678</v>
      </c>
      <c r="F597" s="67" t="s">
        <v>1222</v>
      </c>
      <c r="G597" s="102" t="s">
        <v>1265</v>
      </c>
      <c r="H597" s="170">
        <v>1147702</v>
      </c>
      <c r="I597" s="42">
        <f t="shared" si="12"/>
        <v>1147702</v>
      </c>
      <c r="J597" s="40" t="s">
        <v>1129</v>
      </c>
      <c r="K597" s="40" t="s">
        <v>1130</v>
      </c>
      <c r="L597" s="292" t="s">
        <v>1050</v>
      </c>
    </row>
    <row r="598" spans="2:12" ht="27" customHeight="1">
      <c r="B598" s="168">
        <v>84131503</v>
      </c>
      <c r="C598" s="169" t="s">
        <v>761</v>
      </c>
      <c r="D598" s="39">
        <v>42401</v>
      </c>
      <c r="E598" s="167" t="s">
        <v>1171</v>
      </c>
      <c r="F598" s="67" t="s">
        <v>1222</v>
      </c>
      <c r="G598" s="102" t="s">
        <v>1265</v>
      </c>
      <c r="H598" s="165">
        <v>90000000</v>
      </c>
      <c r="I598" s="42">
        <f t="shared" si="12"/>
        <v>90000000</v>
      </c>
      <c r="J598" s="40" t="s">
        <v>1129</v>
      </c>
      <c r="K598" s="40" t="s">
        <v>1130</v>
      </c>
      <c r="L598" s="292" t="s">
        <v>1050</v>
      </c>
    </row>
    <row r="599" spans="2:12" ht="27" customHeight="1">
      <c r="B599" s="168">
        <v>15111511</v>
      </c>
      <c r="C599" s="169" t="s">
        <v>762</v>
      </c>
      <c r="D599" s="39">
        <v>42401</v>
      </c>
      <c r="E599" s="167" t="s">
        <v>1171</v>
      </c>
      <c r="F599" s="67" t="s">
        <v>1222</v>
      </c>
      <c r="G599" s="102" t="s">
        <v>1265</v>
      </c>
      <c r="H599" s="165">
        <v>66550000</v>
      </c>
      <c r="I599" s="42">
        <f t="shared" si="12"/>
        <v>66550000</v>
      </c>
      <c r="J599" s="40" t="s">
        <v>1129</v>
      </c>
      <c r="K599" s="40" t="s">
        <v>1130</v>
      </c>
      <c r="L599" s="292" t="s">
        <v>1050</v>
      </c>
    </row>
    <row r="600" spans="2:12" ht="27" customHeight="1">
      <c r="B600" s="168">
        <v>12142202</v>
      </c>
      <c r="C600" s="169" t="s">
        <v>763</v>
      </c>
      <c r="D600" s="39">
        <v>42401</v>
      </c>
      <c r="E600" s="167" t="s">
        <v>1171</v>
      </c>
      <c r="F600" s="67" t="s">
        <v>1222</v>
      </c>
      <c r="G600" s="102" t="s">
        <v>1265</v>
      </c>
      <c r="H600" s="165">
        <v>132507100</v>
      </c>
      <c r="I600" s="42">
        <f t="shared" si="12"/>
        <v>132507100</v>
      </c>
      <c r="J600" s="40" t="s">
        <v>1129</v>
      </c>
      <c r="K600" s="40" t="s">
        <v>1130</v>
      </c>
      <c r="L600" s="292" t="s">
        <v>1050</v>
      </c>
    </row>
    <row r="601" spans="2:12" ht="27" customHeight="1">
      <c r="B601" s="168">
        <v>76111503</v>
      </c>
      <c r="C601" s="169" t="s">
        <v>764</v>
      </c>
      <c r="D601" s="39">
        <v>42401</v>
      </c>
      <c r="E601" s="167" t="s">
        <v>1171</v>
      </c>
      <c r="F601" s="67" t="s">
        <v>1222</v>
      </c>
      <c r="G601" s="102" t="s">
        <v>1265</v>
      </c>
      <c r="H601" s="165">
        <v>999460000</v>
      </c>
      <c r="I601" s="42">
        <f t="shared" si="12"/>
        <v>999460000</v>
      </c>
      <c r="J601" s="40" t="s">
        <v>1129</v>
      </c>
      <c r="K601" s="40" t="s">
        <v>1130</v>
      </c>
      <c r="L601" s="292" t="s">
        <v>1050</v>
      </c>
    </row>
    <row r="602" spans="2:12" ht="27" customHeight="1">
      <c r="B602" s="168">
        <v>43191508</v>
      </c>
      <c r="C602" s="169" t="s">
        <v>765</v>
      </c>
      <c r="D602" s="39">
        <v>42401</v>
      </c>
      <c r="E602" s="167" t="s">
        <v>1171</v>
      </c>
      <c r="F602" s="67" t="s">
        <v>1222</v>
      </c>
      <c r="G602" s="102" t="s">
        <v>1265</v>
      </c>
      <c r="H602" s="165">
        <v>800000000</v>
      </c>
      <c r="I602" s="42">
        <f t="shared" si="12"/>
        <v>800000000</v>
      </c>
      <c r="J602" s="40" t="s">
        <v>1129</v>
      </c>
      <c r="K602" s="40" t="s">
        <v>1130</v>
      </c>
      <c r="L602" s="292" t="s">
        <v>1050</v>
      </c>
    </row>
    <row r="603" spans="2:12" ht="27" customHeight="1">
      <c r="B603" s="168">
        <v>43191501</v>
      </c>
      <c r="C603" s="169" t="s">
        <v>766</v>
      </c>
      <c r="D603" s="39">
        <v>42401</v>
      </c>
      <c r="E603" s="167" t="s">
        <v>1171</v>
      </c>
      <c r="F603" s="67" t="s">
        <v>1222</v>
      </c>
      <c r="G603" s="102" t="s">
        <v>1265</v>
      </c>
      <c r="H603" s="165">
        <v>140000000</v>
      </c>
      <c r="I603" s="42">
        <f t="shared" si="12"/>
        <v>140000000</v>
      </c>
      <c r="J603" s="40" t="s">
        <v>1129</v>
      </c>
      <c r="K603" s="40" t="s">
        <v>1130</v>
      </c>
      <c r="L603" s="292" t="s">
        <v>1050</v>
      </c>
    </row>
    <row r="604" spans="2:12" ht="27" customHeight="1">
      <c r="B604" s="168">
        <v>72151601</v>
      </c>
      <c r="C604" s="169" t="s">
        <v>767</v>
      </c>
      <c r="D604" s="39">
        <v>42401</v>
      </c>
      <c r="E604" s="167" t="s">
        <v>1171</v>
      </c>
      <c r="F604" s="67" t="s">
        <v>1222</v>
      </c>
      <c r="G604" s="102" t="s">
        <v>1265</v>
      </c>
      <c r="H604" s="165">
        <v>5227200</v>
      </c>
      <c r="I604" s="42">
        <f t="shared" si="12"/>
        <v>5227200</v>
      </c>
      <c r="J604" s="40" t="s">
        <v>1129</v>
      </c>
      <c r="K604" s="40" t="s">
        <v>1130</v>
      </c>
      <c r="L604" s="292" t="s">
        <v>1050</v>
      </c>
    </row>
    <row r="605" spans="2:12" ht="34.5" customHeight="1">
      <c r="B605" s="168">
        <v>84131500</v>
      </c>
      <c r="C605" s="145" t="s">
        <v>768</v>
      </c>
      <c r="D605" s="39">
        <v>42401</v>
      </c>
      <c r="E605" s="167" t="s">
        <v>1171</v>
      </c>
      <c r="F605" s="167" t="s">
        <v>1365</v>
      </c>
      <c r="G605" s="102" t="s">
        <v>1265</v>
      </c>
      <c r="H605" s="165">
        <v>2060937940</v>
      </c>
      <c r="I605" s="42">
        <f t="shared" si="12"/>
        <v>2060937940</v>
      </c>
      <c r="J605" s="40" t="s">
        <v>1129</v>
      </c>
      <c r="K605" s="40" t="s">
        <v>1130</v>
      </c>
      <c r="L605" s="292" t="s">
        <v>1050</v>
      </c>
    </row>
    <row r="606" spans="2:12" ht="27" customHeight="1">
      <c r="B606" s="168">
        <v>25101503</v>
      </c>
      <c r="C606" s="169" t="s">
        <v>769</v>
      </c>
      <c r="D606" s="39">
        <v>42401</v>
      </c>
      <c r="E606" s="167" t="s">
        <v>1264</v>
      </c>
      <c r="F606" s="167" t="s">
        <v>1365</v>
      </c>
      <c r="G606" s="102" t="s">
        <v>1265</v>
      </c>
      <c r="H606" s="165">
        <v>1800000000</v>
      </c>
      <c r="I606" s="42">
        <f t="shared" si="12"/>
        <v>1800000000</v>
      </c>
      <c r="J606" s="40" t="s">
        <v>1129</v>
      </c>
      <c r="K606" s="40" t="s">
        <v>1130</v>
      </c>
      <c r="L606" s="292" t="s">
        <v>1050</v>
      </c>
    </row>
    <row r="607" spans="2:12" ht="27" customHeight="1">
      <c r="B607" s="168">
        <v>15100000</v>
      </c>
      <c r="C607" s="169" t="s">
        <v>770</v>
      </c>
      <c r="D607" s="39">
        <v>42401</v>
      </c>
      <c r="E607" s="167" t="s">
        <v>1171</v>
      </c>
      <c r="F607" s="167" t="s">
        <v>1365</v>
      </c>
      <c r="G607" s="102" t="s">
        <v>1265</v>
      </c>
      <c r="H607" s="165">
        <v>1500000000</v>
      </c>
      <c r="I607" s="42">
        <f t="shared" si="12"/>
        <v>1500000000</v>
      </c>
      <c r="J607" s="40" t="s">
        <v>1129</v>
      </c>
      <c r="K607" s="40" t="s">
        <v>1130</v>
      </c>
      <c r="L607" s="292" t="s">
        <v>1050</v>
      </c>
    </row>
    <row r="608" spans="2:12" ht="27" customHeight="1">
      <c r="B608" s="168">
        <v>72154302</v>
      </c>
      <c r="C608" s="145" t="s">
        <v>771</v>
      </c>
      <c r="D608" s="39">
        <v>42401</v>
      </c>
      <c r="E608" s="167" t="s">
        <v>1171</v>
      </c>
      <c r="F608" s="167" t="s">
        <v>1365</v>
      </c>
      <c r="G608" s="102" t="s">
        <v>1265</v>
      </c>
      <c r="H608" s="165">
        <v>1200000000</v>
      </c>
      <c r="I608" s="42">
        <f t="shared" si="12"/>
        <v>1200000000</v>
      </c>
      <c r="J608" s="40" t="s">
        <v>1129</v>
      </c>
      <c r="K608" s="40" t="s">
        <v>1130</v>
      </c>
      <c r="L608" s="292" t="s">
        <v>1050</v>
      </c>
    </row>
    <row r="609" spans="2:12" ht="27" customHeight="1">
      <c r="B609" s="168">
        <v>78111808</v>
      </c>
      <c r="C609" s="145" t="s">
        <v>772</v>
      </c>
      <c r="D609" s="39">
        <v>42401</v>
      </c>
      <c r="E609" s="167" t="s">
        <v>1171</v>
      </c>
      <c r="F609" s="167" t="s">
        <v>1365</v>
      </c>
      <c r="G609" s="102" t="s">
        <v>1265</v>
      </c>
      <c r="H609" s="165">
        <v>2500000000</v>
      </c>
      <c r="I609" s="42">
        <f t="shared" si="12"/>
        <v>2500000000</v>
      </c>
      <c r="J609" s="40" t="s">
        <v>1129</v>
      </c>
      <c r="K609" s="40" t="s">
        <v>1130</v>
      </c>
      <c r="L609" s="292" t="s">
        <v>1050</v>
      </c>
    </row>
    <row r="610" spans="2:12" ht="27" customHeight="1">
      <c r="B610" s="168">
        <v>93151510</v>
      </c>
      <c r="C610" s="145" t="s">
        <v>773</v>
      </c>
      <c r="D610" s="39">
        <v>42401</v>
      </c>
      <c r="E610" s="167" t="s">
        <v>1171</v>
      </c>
      <c r="F610" s="167" t="s">
        <v>1543</v>
      </c>
      <c r="G610" s="102" t="s">
        <v>1265</v>
      </c>
      <c r="H610" s="165">
        <v>200000000</v>
      </c>
      <c r="I610" s="42">
        <f t="shared" si="12"/>
        <v>200000000</v>
      </c>
      <c r="J610" s="40" t="s">
        <v>1129</v>
      </c>
      <c r="K610" s="40" t="s">
        <v>1130</v>
      </c>
      <c r="L610" s="292" t="s">
        <v>1050</v>
      </c>
    </row>
    <row r="611" spans="2:12" ht="27" customHeight="1">
      <c r="B611" s="168">
        <v>22102001</v>
      </c>
      <c r="C611" s="145" t="s">
        <v>774</v>
      </c>
      <c r="D611" s="39">
        <v>42401</v>
      </c>
      <c r="E611" s="167" t="s">
        <v>755</v>
      </c>
      <c r="F611" s="167" t="s">
        <v>1365</v>
      </c>
      <c r="G611" s="102" t="s">
        <v>1265</v>
      </c>
      <c r="H611" s="165">
        <v>1500000000</v>
      </c>
      <c r="I611" s="42">
        <f t="shared" si="12"/>
        <v>1500000000</v>
      </c>
      <c r="J611" s="40" t="s">
        <v>1129</v>
      </c>
      <c r="K611" s="40" t="s">
        <v>1130</v>
      </c>
      <c r="L611" s="292" t="s">
        <v>1050</v>
      </c>
    </row>
    <row r="612" spans="2:12" ht="27" customHeight="1">
      <c r="B612" s="168">
        <v>15101505</v>
      </c>
      <c r="C612" s="145" t="s">
        <v>775</v>
      </c>
      <c r="D612" s="39">
        <v>42401</v>
      </c>
      <c r="E612" s="167" t="s">
        <v>1171</v>
      </c>
      <c r="F612" s="167" t="s">
        <v>1365</v>
      </c>
      <c r="G612" s="102" t="s">
        <v>1265</v>
      </c>
      <c r="H612" s="165">
        <v>600000000</v>
      </c>
      <c r="I612" s="42">
        <f t="shared" si="12"/>
        <v>600000000</v>
      </c>
      <c r="J612" s="40" t="s">
        <v>1129</v>
      </c>
      <c r="K612" s="40" t="s">
        <v>1130</v>
      </c>
      <c r="L612" s="292" t="s">
        <v>1050</v>
      </c>
    </row>
    <row r="613" spans="2:12" ht="33" customHeight="1">
      <c r="B613" s="168">
        <v>72151207</v>
      </c>
      <c r="C613" s="145" t="s">
        <v>776</v>
      </c>
      <c r="D613" s="39">
        <v>42401</v>
      </c>
      <c r="E613" s="167" t="s">
        <v>1171</v>
      </c>
      <c r="F613" s="167" t="s">
        <v>1365</v>
      </c>
      <c r="G613" s="102" t="s">
        <v>1265</v>
      </c>
      <c r="H613" s="165">
        <v>5000000000</v>
      </c>
      <c r="I613" s="42">
        <f t="shared" si="12"/>
        <v>5000000000</v>
      </c>
      <c r="J613" s="40" t="s">
        <v>1129</v>
      </c>
      <c r="K613" s="40" t="s">
        <v>1130</v>
      </c>
      <c r="L613" s="292" t="s">
        <v>1050</v>
      </c>
    </row>
    <row r="614" spans="2:12" ht="27" customHeight="1">
      <c r="B614" s="168">
        <v>44120000</v>
      </c>
      <c r="C614" s="148" t="s">
        <v>777</v>
      </c>
      <c r="D614" s="39">
        <v>42401</v>
      </c>
      <c r="E614" s="167" t="s">
        <v>755</v>
      </c>
      <c r="F614" s="167" t="s">
        <v>1365</v>
      </c>
      <c r="G614" s="102" t="s">
        <v>1265</v>
      </c>
      <c r="H614" s="165">
        <v>1800000000</v>
      </c>
      <c r="I614" s="42">
        <f t="shared" si="12"/>
        <v>1800000000</v>
      </c>
      <c r="J614" s="40" t="s">
        <v>1129</v>
      </c>
      <c r="K614" s="40" t="s">
        <v>1130</v>
      </c>
      <c r="L614" s="292" t="s">
        <v>1050</v>
      </c>
    </row>
    <row r="615" spans="2:12" ht="27" customHeight="1">
      <c r="B615" s="168">
        <v>82121503</v>
      </c>
      <c r="C615" s="169" t="s">
        <v>778</v>
      </c>
      <c r="D615" s="39">
        <v>42401</v>
      </c>
      <c r="E615" s="167" t="s">
        <v>1171</v>
      </c>
      <c r="F615" s="167" t="s">
        <v>1543</v>
      </c>
      <c r="G615" s="102" t="s">
        <v>1265</v>
      </c>
      <c r="H615" s="165">
        <v>500000000</v>
      </c>
      <c r="I615" s="42">
        <f t="shared" si="12"/>
        <v>500000000</v>
      </c>
      <c r="J615" s="40" t="s">
        <v>1129</v>
      </c>
      <c r="K615" s="40" t="s">
        <v>1130</v>
      </c>
      <c r="L615" s="292" t="s">
        <v>1050</v>
      </c>
    </row>
    <row r="616" spans="2:12" ht="27" customHeight="1">
      <c r="B616" s="168">
        <v>78102203</v>
      </c>
      <c r="C616" s="169" t="s">
        <v>779</v>
      </c>
      <c r="D616" s="39">
        <v>42401</v>
      </c>
      <c r="E616" s="167" t="s">
        <v>1171</v>
      </c>
      <c r="F616" s="167" t="s">
        <v>1543</v>
      </c>
      <c r="G616" s="102" t="s">
        <v>1265</v>
      </c>
      <c r="H616" s="165">
        <v>630000000</v>
      </c>
      <c r="I616" s="42">
        <f t="shared" si="12"/>
        <v>630000000</v>
      </c>
      <c r="J616" s="40" t="s">
        <v>1129</v>
      </c>
      <c r="K616" s="40" t="s">
        <v>1130</v>
      </c>
      <c r="L616" s="292" t="s">
        <v>1050</v>
      </c>
    </row>
    <row r="617" spans="2:12" ht="27" customHeight="1">
      <c r="B617" s="168">
        <v>46181503</v>
      </c>
      <c r="C617" s="171" t="s">
        <v>780</v>
      </c>
      <c r="D617" s="39">
        <v>42401</v>
      </c>
      <c r="E617" s="167" t="s">
        <v>1264</v>
      </c>
      <c r="F617" s="167" t="s">
        <v>1543</v>
      </c>
      <c r="G617" s="102" t="s">
        <v>1265</v>
      </c>
      <c r="H617" s="165">
        <v>600000000</v>
      </c>
      <c r="I617" s="42">
        <f t="shared" si="12"/>
        <v>600000000</v>
      </c>
      <c r="J617" s="40" t="s">
        <v>1129</v>
      </c>
      <c r="K617" s="40" t="s">
        <v>1130</v>
      </c>
      <c r="L617" s="292" t="s">
        <v>1050</v>
      </c>
    </row>
    <row r="618" spans="2:12" ht="27" customHeight="1">
      <c r="B618" s="168">
        <v>72152300</v>
      </c>
      <c r="C618" s="171" t="s">
        <v>781</v>
      </c>
      <c r="D618" s="39">
        <v>42401</v>
      </c>
      <c r="E618" s="167" t="s">
        <v>755</v>
      </c>
      <c r="F618" s="167" t="s">
        <v>1365</v>
      </c>
      <c r="G618" s="102" t="s">
        <v>1265</v>
      </c>
      <c r="H618" s="165">
        <v>500000000</v>
      </c>
      <c r="I618" s="42">
        <f t="shared" si="12"/>
        <v>500000000</v>
      </c>
      <c r="J618" s="40" t="s">
        <v>1129</v>
      </c>
      <c r="K618" s="40" t="s">
        <v>1130</v>
      </c>
      <c r="L618" s="292" t="s">
        <v>1050</v>
      </c>
    </row>
    <row r="619" spans="2:12" ht="27" customHeight="1">
      <c r="B619" s="168">
        <v>86101705</v>
      </c>
      <c r="C619" s="145" t="s">
        <v>782</v>
      </c>
      <c r="D619" s="39">
        <v>42401</v>
      </c>
      <c r="E619" s="167" t="s">
        <v>755</v>
      </c>
      <c r="F619" s="167" t="s">
        <v>1365</v>
      </c>
      <c r="G619" s="102" t="s">
        <v>1265</v>
      </c>
      <c r="H619" s="165">
        <v>2500000000</v>
      </c>
      <c r="I619" s="42">
        <f t="shared" si="12"/>
        <v>2500000000</v>
      </c>
      <c r="J619" s="40" t="s">
        <v>1129</v>
      </c>
      <c r="K619" s="40" t="s">
        <v>1130</v>
      </c>
      <c r="L619" s="292" t="s">
        <v>1050</v>
      </c>
    </row>
    <row r="620" spans="2:12" ht="33" customHeight="1">
      <c r="B620" s="168">
        <v>56101702</v>
      </c>
      <c r="C620" s="145" t="s">
        <v>783</v>
      </c>
      <c r="D620" s="39">
        <v>42401</v>
      </c>
      <c r="E620" s="167" t="s">
        <v>755</v>
      </c>
      <c r="F620" s="167" t="s">
        <v>1365</v>
      </c>
      <c r="G620" s="102" t="s">
        <v>1265</v>
      </c>
      <c r="H620" s="165">
        <v>1000000000</v>
      </c>
      <c r="I620" s="42">
        <f t="shared" si="12"/>
        <v>1000000000</v>
      </c>
      <c r="J620" s="40" t="s">
        <v>1129</v>
      </c>
      <c r="K620" s="40" t="s">
        <v>1130</v>
      </c>
      <c r="L620" s="292" t="s">
        <v>1050</v>
      </c>
    </row>
    <row r="621" spans="2:12" ht="27" customHeight="1">
      <c r="B621" s="168">
        <v>81141601</v>
      </c>
      <c r="C621" s="169" t="s">
        <v>784</v>
      </c>
      <c r="D621" s="39">
        <v>42401</v>
      </c>
      <c r="E621" s="167" t="s">
        <v>785</v>
      </c>
      <c r="F621" s="167" t="s">
        <v>1543</v>
      </c>
      <c r="G621" s="102" t="s">
        <v>1265</v>
      </c>
      <c r="H621" s="165">
        <v>700000000</v>
      </c>
      <c r="I621" s="42">
        <f t="shared" si="12"/>
        <v>700000000</v>
      </c>
      <c r="J621" s="40" t="s">
        <v>1129</v>
      </c>
      <c r="K621" s="40" t="s">
        <v>1130</v>
      </c>
      <c r="L621" s="292" t="s">
        <v>1050</v>
      </c>
    </row>
    <row r="622" spans="2:12" ht="27" customHeight="1">
      <c r="B622" s="168">
        <v>91111501</v>
      </c>
      <c r="C622" s="169" t="s">
        <v>786</v>
      </c>
      <c r="D622" s="39">
        <v>42401</v>
      </c>
      <c r="E622" s="167" t="s">
        <v>755</v>
      </c>
      <c r="F622" s="167" t="s">
        <v>1365</v>
      </c>
      <c r="G622" s="102" t="s">
        <v>1265</v>
      </c>
      <c r="H622" s="172">
        <v>1884647578</v>
      </c>
      <c r="I622" s="42">
        <f t="shared" si="12"/>
        <v>1884647578</v>
      </c>
      <c r="J622" s="40" t="s">
        <v>1129</v>
      </c>
      <c r="K622" s="40" t="s">
        <v>1130</v>
      </c>
      <c r="L622" s="292" t="s">
        <v>1050</v>
      </c>
    </row>
    <row r="623" spans="2:12" ht="27" customHeight="1">
      <c r="B623" s="168">
        <v>91111501</v>
      </c>
      <c r="C623" s="169" t="s">
        <v>787</v>
      </c>
      <c r="D623" s="39">
        <v>42401</v>
      </c>
      <c r="E623" s="167" t="s">
        <v>1215</v>
      </c>
      <c r="F623" s="167" t="s">
        <v>1543</v>
      </c>
      <c r="G623" s="102" t="s">
        <v>1265</v>
      </c>
      <c r="H623" s="172">
        <v>62409992</v>
      </c>
      <c r="I623" s="42">
        <f t="shared" si="12"/>
        <v>62409992</v>
      </c>
      <c r="J623" s="40" t="s">
        <v>1129</v>
      </c>
      <c r="K623" s="40" t="s">
        <v>1130</v>
      </c>
      <c r="L623" s="292" t="s">
        <v>1050</v>
      </c>
    </row>
    <row r="624" spans="2:12" ht="27" customHeight="1">
      <c r="B624" s="168">
        <v>92101501</v>
      </c>
      <c r="C624" s="169" t="s">
        <v>788</v>
      </c>
      <c r="D624" s="39">
        <v>42401</v>
      </c>
      <c r="E624" s="167" t="s">
        <v>1171</v>
      </c>
      <c r="F624" s="167" t="s">
        <v>1365</v>
      </c>
      <c r="G624" s="102" t="s">
        <v>1265</v>
      </c>
      <c r="H624" s="172">
        <v>2526998748</v>
      </c>
      <c r="I624" s="42">
        <f t="shared" si="12"/>
        <v>2526998748</v>
      </c>
      <c r="J624" s="40" t="s">
        <v>1129</v>
      </c>
      <c r="K624" s="40" t="s">
        <v>1130</v>
      </c>
      <c r="L624" s="292" t="s">
        <v>1050</v>
      </c>
    </row>
    <row r="625" spans="2:12" ht="27" customHeight="1">
      <c r="B625" s="168">
        <v>73152108</v>
      </c>
      <c r="C625" s="169" t="s">
        <v>789</v>
      </c>
      <c r="D625" s="39">
        <v>42401</v>
      </c>
      <c r="E625" s="167" t="s">
        <v>790</v>
      </c>
      <c r="F625" s="167" t="s">
        <v>1543</v>
      </c>
      <c r="G625" s="102" t="s">
        <v>1265</v>
      </c>
      <c r="H625" s="172">
        <v>300000000</v>
      </c>
      <c r="I625" s="42">
        <f t="shared" si="12"/>
        <v>300000000</v>
      </c>
      <c r="J625" s="40" t="s">
        <v>1129</v>
      </c>
      <c r="K625" s="40" t="s">
        <v>1130</v>
      </c>
      <c r="L625" s="292" t="s">
        <v>1050</v>
      </c>
    </row>
    <row r="626" spans="2:12" ht="27" customHeight="1">
      <c r="B626" s="168">
        <v>72154022</v>
      </c>
      <c r="C626" s="169" t="s">
        <v>791</v>
      </c>
      <c r="D626" s="39">
        <v>42401</v>
      </c>
      <c r="E626" s="167" t="s">
        <v>792</v>
      </c>
      <c r="F626" s="167" t="s">
        <v>1543</v>
      </c>
      <c r="G626" s="102" t="s">
        <v>1265</v>
      </c>
      <c r="H626" s="172">
        <v>50000000</v>
      </c>
      <c r="I626" s="42">
        <f t="shared" si="12"/>
        <v>50000000</v>
      </c>
      <c r="J626" s="40" t="s">
        <v>1129</v>
      </c>
      <c r="K626" s="40" t="s">
        <v>1130</v>
      </c>
      <c r="L626" s="292" t="s">
        <v>1050</v>
      </c>
    </row>
    <row r="627" spans="2:12" ht="27" customHeight="1">
      <c r="B627" s="168">
        <v>46171600</v>
      </c>
      <c r="C627" s="169" t="s">
        <v>793</v>
      </c>
      <c r="D627" s="39">
        <v>42401</v>
      </c>
      <c r="E627" s="167" t="s">
        <v>790</v>
      </c>
      <c r="F627" s="167" t="s">
        <v>1543</v>
      </c>
      <c r="G627" s="102" t="s">
        <v>1265</v>
      </c>
      <c r="H627" s="172">
        <v>500000000</v>
      </c>
      <c r="I627" s="42">
        <f t="shared" si="12"/>
        <v>500000000</v>
      </c>
      <c r="J627" s="40" t="s">
        <v>1129</v>
      </c>
      <c r="K627" s="40" t="s">
        <v>1130</v>
      </c>
      <c r="L627" s="292" t="s">
        <v>1050</v>
      </c>
    </row>
    <row r="628" spans="2:12" ht="27" customHeight="1">
      <c r="B628" s="168">
        <v>78111500</v>
      </c>
      <c r="C628" s="169" t="s">
        <v>794</v>
      </c>
      <c r="D628" s="39">
        <v>42401</v>
      </c>
      <c r="E628" s="167" t="s">
        <v>795</v>
      </c>
      <c r="F628" s="167" t="s">
        <v>1543</v>
      </c>
      <c r="G628" s="102" t="s">
        <v>1265</v>
      </c>
      <c r="H628" s="172">
        <v>100000000</v>
      </c>
      <c r="I628" s="42">
        <f t="shared" si="12"/>
        <v>100000000</v>
      </c>
      <c r="J628" s="40" t="s">
        <v>1129</v>
      </c>
      <c r="K628" s="40" t="s">
        <v>1130</v>
      </c>
      <c r="L628" s="292" t="s">
        <v>1050</v>
      </c>
    </row>
    <row r="629" spans="2:12" ht="27" customHeight="1">
      <c r="B629" s="168">
        <v>93121503</v>
      </c>
      <c r="C629" s="169" t="s">
        <v>796</v>
      </c>
      <c r="D629" s="39">
        <v>42401</v>
      </c>
      <c r="E629" s="167" t="s">
        <v>1171</v>
      </c>
      <c r="F629" s="167" t="s">
        <v>1543</v>
      </c>
      <c r="G629" s="102" t="s">
        <v>1265</v>
      </c>
      <c r="H629" s="165">
        <v>99000000</v>
      </c>
      <c r="I629" s="42">
        <f t="shared" si="12"/>
        <v>99000000</v>
      </c>
      <c r="J629" s="40" t="s">
        <v>1129</v>
      </c>
      <c r="K629" s="40" t="s">
        <v>1130</v>
      </c>
      <c r="L629" s="292" t="s">
        <v>1050</v>
      </c>
    </row>
    <row r="630" spans="2:12" ht="27" customHeight="1">
      <c r="B630" s="168">
        <v>90101603</v>
      </c>
      <c r="C630" s="169" t="s">
        <v>797</v>
      </c>
      <c r="D630" s="39">
        <v>42401</v>
      </c>
      <c r="E630" s="167" t="s">
        <v>1171</v>
      </c>
      <c r="F630" s="167" t="s">
        <v>1365</v>
      </c>
      <c r="G630" s="102" t="s">
        <v>1265</v>
      </c>
      <c r="H630" s="165">
        <v>1300000000</v>
      </c>
      <c r="I630" s="42">
        <f t="shared" si="12"/>
        <v>1300000000</v>
      </c>
      <c r="J630" s="40" t="s">
        <v>1129</v>
      </c>
      <c r="K630" s="40" t="s">
        <v>1130</v>
      </c>
      <c r="L630" s="292" t="s">
        <v>1050</v>
      </c>
    </row>
    <row r="631" spans="2:12" ht="27" customHeight="1">
      <c r="B631" s="168">
        <v>72101506</v>
      </c>
      <c r="C631" s="169" t="s">
        <v>798</v>
      </c>
      <c r="D631" s="39">
        <v>42401</v>
      </c>
      <c r="E631" s="167" t="s">
        <v>795</v>
      </c>
      <c r="F631" s="167" t="s">
        <v>1543</v>
      </c>
      <c r="G631" s="102" t="s">
        <v>1265</v>
      </c>
      <c r="H631" s="165">
        <v>250000000</v>
      </c>
      <c r="I631" s="42">
        <f t="shared" si="12"/>
        <v>250000000</v>
      </c>
      <c r="J631" s="40" t="s">
        <v>1129</v>
      </c>
      <c r="K631" s="40" t="s">
        <v>1130</v>
      </c>
      <c r="L631" s="292" t="s">
        <v>1050</v>
      </c>
    </row>
    <row r="632" spans="2:12" ht="27" customHeight="1">
      <c r="B632" s="168">
        <v>93131702</v>
      </c>
      <c r="C632" s="169" t="s">
        <v>799</v>
      </c>
      <c r="D632" s="39">
        <v>42401</v>
      </c>
      <c r="E632" s="167" t="s">
        <v>792</v>
      </c>
      <c r="F632" s="167" t="s">
        <v>1543</v>
      </c>
      <c r="G632" s="102" t="s">
        <v>1265</v>
      </c>
      <c r="H632" s="165">
        <v>100000000</v>
      </c>
      <c r="I632" s="42">
        <f t="shared" si="12"/>
        <v>100000000</v>
      </c>
      <c r="J632" s="40" t="s">
        <v>1129</v>
      </c>
      <c r="K632" s="40" t="s">
        <v>1130</v>
      </c>
      <c r="L632" s="292" t="s">
        <v>1050</v>
      </c>
    </row>
    <row r="633" spans="2:12" ht="27" customHeight="1">
      <c r="B633" s="168">
        <v>39121321</v>
      </c>
      <c r="C633" s="145" t="s">
        <v>800</v>
      </c>
      <c r="D633" s="39">
        <v>42401</v>
      </c>
      <c r="E633" s="167" t="s">
        <v>1032</v>
      </c>
      <c r="F633" s="167" t="s">
        <v>1543</v>
      </c>
      <c r="G633" s="102" t="s">
        <v>1265</v>
      </c>
      <c r="H633" s="165">
        <v>600000000</v>
      </c>
      <c r="I633" s="42">
        <f t="shared" si="12"/>
        <v>600000000</v>
      </c>
      <c r="J633" s="40" t="s">
        <v>1129</v>
      </c>
      <c r="K633" s="40" t="s">
        <v>1130</v>
      </c>
      <c r="L633" s="292" t="s">
        <v>1050</v>
      </c>
    </row>
    <row r="634" spans="2:12" ht="27" customHeight="1">
      <c r="B634" s="168">
        <v>80101604</v>
      </c>
      <c r="C634" s="169" t="s">
        <v>801</v>
      </c>
      <c r="D634" s="39">
        <v>42401</v>
      </c>
      <c r="E634" s="167" t="s">
        <v>1171</v>
      </c>
      <c r="F634" s="67" t="s">
        <v>1222</v>
      </c>
      <c r="G634" s="102" t="s">
        <v>1265</v>
      </c>
      <c r="H634" s="165">
        <v>2500000000</v>
      </c>
      <c r="I634" s="42">
        <f t="shared" si="12"/>
        <v>2500000000</v>
      </c>
      <c r="J634" s="40" t="s">
        <v>1129</v>
      </c>
      <c r="K634" s="40" t="s">
        <v>1130</v>
      </c>
      <c r="L634" s="292" t="s">
        <v>1050</v>
      </c>
    </row>
    <row r="635" spans="2:12" ht="27" customHeight="1">
      <c r="B635" s="173">
        <v>25101702</v>
      </c>
      <c r="C635" s="174" t="s">
        <v>802</v>
      </c>
      <c r="D635" s="39">
        <v>42401</v>
      </c>
      <c r="E635" s="167" t="s">
        <v>1171</v>
      </c>
      <c r="F635" s="167" t="s">
        <v>1365</v>
      </c>
      <c r="G635" s="174" t="s">
        <v>803</v>
      </c>
      <c r="H635" s="175">
        <v>8000000000</v>
      </c>
      <c r="I635" s="42">
        <f t="shared" si="12"/>
        <v>8000000000</v>
      </c>
      <c r="J635" s="40" t="s">
        <v>1129</v>
      </c>
      <c r="K635" s="40" t="s">
        <v>1130</v>
      </c>
      <c r="L635" s="354" t="s">
        <v>804</v>
      </c>
    </row>
    <row r="636" spans="2:12" ht="27" customHeight="1">
      <c r="B636" s="173">
        <v>95121702</v>
      </c>
      <c r="C636" s="174" t="s">
        <v>805</v>
      </c>
      <c r="D636" s="39">
        <v>42401</v>
      </c>
      <c r="E636" s="167" t="s">
        <v>1171</v>
      </c>
      <c r="F636" s="167" t="s">
        <v>1365</v>
      </c>
      <c r="G636" s="174" t="s">
        <v>803</v>
      </c>
      <c r="H636" s="175">
        <v>5000000000</v>
      </c>
      <c r="I636" s="42">
        <f t="shared" si="12"/>
        <v>5000000000</v>
      </c>
      <c r="J636" s="40" t="s">
        <v>1129</v>
      </c>
      <c r="K636" s="40" t="s">
        <v>1130</v>
      </c>
      <c r="L636" s="354" t="s">
        <v>804</v>
      </c>
    </row>
    <row r="637" spans="2:12" ht="27" customHeight="1">
      <c r="B637" s="173">
        <v>43211500</v>
      </c>
      <c r="C637" s="174" t="s">
        <v>806</v>
      </c>
      <c r="D637" s="39">
        <v>42401</v>
      </c>
      <c r="E637" s="167" t="s">
        <v>1171</v>
      </c>
      <c r="F637" s="167" t="s">
        <v>1543</v>
      </c>
      <c r="G637" s="174" t="s">
        <v>803</v>
      </c>
      <c r="H637" s="175">
        <v>50000000</v>
      </c>
      <c r="I637" s="42">
        <f t="shared" si="12"/>
        <v>50000000</v>
      </c>
      <c r="J637" s="40" t="s">
        <v>1129</v>
      </c>
      <c r="K637" s="40" t="s">
        <v>1130</v>
      </c>
      <c r="L637" s="354" t="s">
        <v>804</v>
      </c>
    </row>
    <row r="638" spans="2:12" ht="27" customHeight="1">
      <c r="B638" s="173">
        <v>46171625</v>
      </c>
      <c r="C638" s="174" t="s">
        <v>807</v>
      </c>
      <c r="D638" s="39">
        <v>42401</v>
      </c>
      <c r="E638" s="167" t="s">
        <v>1171</v>
      </c>
      <c r="F638" s="167" t="s">
        <v>1365</v>
      </c>
      <c r="G638" s="174" t="s">
        <v>803</v>
      </c>
      <c r="H638" s="175">
        <v>1000000000</v>
      </c>
      <c r="I638" s="42">
        <f t="shared" si="12"/>
        <v>1000000000</v>
      </c>
      <c r="J638" s="40" t="s">
        <v>1129</v>
      </c>
      <c r="K638" s="40" t="s">
        <v>1130</v>
      </c>
      <c r="L638" s="354" t="s">
        <v>804</v>
      </c>
    </row>
    <row r="639" spans="2:12" ht="27" customHeight="1">
      <c r="B639" s="173">
        <v>92112300</v>
      </c>
      <c r="C639" s="174" t="s">
        <v>808</v>
      </c>
      <c r="D639" s="39">
        <v>42401</v>
      </c>
      <c r="E639" s="167" t="s">
        <v>1171</v>
      </c>
      <c r="F639" s="167" t="s">
        <v>1365</v>
      </c>
      <c r="G639" s="174" t="s">
        <v>803</v>
      </c>
      <c r="H639" s="175">
        <v>5000000000</v>
      </c>
      <c r="I639" s="42">
        <f t="shared" si="12"/>
        <v>5000000000</v>
      </c>
      <c r="J639" s="40" t="s">
        <v>1129</v>
      </c>
      <c r="K639" s="40" t="s">
        <v>1130</v>
      </c>
      <c r="L639" s="354" t="s">
        <v>804</v>
      </c>
    </row>
    <row r="640" spans="2:12" ht="27" customHeight="1">
      <c r="B640" s="173">
        <v>46171621</v>
      </c>
      <c r="C640" s="174" t="s">
        <v>809</v>
      </c>
      <c r="D640" s="39">
        <v>42401</v>
      </c>
      <c r="E640" s="167" t="s">
        <v>1171</v>
      </c>
      <c r="F640" s="167" t="s">
        <v>1543</v>
      </c>
      <c r="G640" s="174" t="s">
        <v>803</v>
      </c>
      <c r="H640" s="175">
        <v>500000000</v>
      </c>
      <c r="I640" s="42">
        <f t="shared" si="12"/>
        <v>500000000</v>
      </c>
      <c r="J640" s="40" t="s">
        <v>1129</v>
      </c>
      <c r="K640" s="40" t="s">
        <v>1130</v>
      </c>
      <c r="L640" s="354" t="s">
        <v>804</v>
      </c>
    </row>
    <row r="641" spans="2:12" ht="27" customHeight="1">
      <c r="B641" s="173">
        <v>92101700</v>
      </c>
      <c r="C641" s="174" t="s">
        <v>810</v>
      </c>
      <c r="D641" s="39">
        <v>42401</v>
      </c>
      <c r="E641" s="167" t="s">
        <v>1171</v>
      </c>
      <c r="F641" s="167" t="s">
        <v>1365</v>
      </c>
      <c r="G641" s="174" t="s">
        <v>803</v>
      </c>
      <c r="H641" s="175">
        <v>100000000</v>
      </c>
      <c r="I641" s="42">
        <f t="shared" si="12"/>
        <v>100000000</v>
      </c>
      <c r="J641" s="40" t="s">
        <v>1129</v>
      </c>
      <c r="K641" s="40" t="s">
        <v>1130</v>
      </c>
      <c r="L641" s="354" t="s">
        <v>804</v>
      </c>
    </row>
    <row r="642" spans="2:12" ht="27" customHeight="1">
      <c r="B642" s="168">
        <v>92101701</v>
      </c>
      <c r="C642" s="176" t="s">
        <v>811</v>
      </c>
      <c r="D642" s="39">
        <v>42401</v>
      </c>
      <c r="E642" s="167" t="s">
        <v>1171</v>
      </c>
      <c r="F642" s="167" t="s">
        <v>1365</v>
      </c>
      <c r="G642" s="174" t="s">
        <v>803</v>
      </c>
      <c r="H642" s="175">
        <v>50000000</v>
      </c>
      <c r="I642" s="42">
        <f t="shared" si="12"/>
        <v>50000000</v>
      </c>
      <c r="J642" s="40" t="s">
        <v>1129</v>
      </c>
      <c r="K642" s="40" t="s">
        <v>1130</v>
      </c>
      <c r="L642" s="354" t="s">
        <v>804</v>
      </c>
    </row>
    <row r="643" spans="2:12" ht="27" customHeight="1">
      <c r="B643" s="168">
        <v>15101500</v>
      </c>
      <c r="C643" s="176" t="s">
        <v>812</v>
      </c>
      <c r="D643" s="39">
        <v>42401</v>
      </c>
      <c r="E643" s="167" t="s">
        <v>1171</v>
      </c>
      <c r="F643" s="167" t="s">
        <v>1543</v>
      </c>
      <c r="G643" s="174" t="s">
        <v>803</v>
      </c>
      <c r="H643" s="175">
        <v>700000000</v>
      </c>
      <c r="I643" s="42">
        <f t="shared" si="12"/>
        <v>700000000</v>
      </c>
      <c r="J643" s="40" t="s">
        <v>1129</v>
      </c>
      <c r="K643" s="40" t="s">
        <v>1130</v>
      </c>
      <c r="L643" s="354" t="s">
        <v>804</v>
      </c>
    </row>
    <row r="644" spans="2:12" ht="41.25" customHeight="1">
      <c r="B644" s="168">
        <v>42295011</v>
      </c>
      <c r="C644" s="148" t="s">
        <v>813</v>
      </c>
      <c r="D644" s="39">
        <v>42401</v>
      </c>
      <c r="E644" s="167" t="s">
        <v>1171</v>
      </c>
      <c r="F644" s="177" t="s">
        <v>814</v>
      </c>
      <c r="G644" s="178" t="s">
        <v>815</v>
      </c>
      <c r="H644" s="175">
        <v>15000000</v>
      </c>
      <c r="I644" s="42">
        <f t="shared" si="12"/>
        <v>15000000</v>
      </c>
      <c r="J644" s="40" t="s">
        <v>1129</v>
      </c>
      <c r="K644" s="40" t="s">
        <v>1130</v>
      </c>
      <c r="L644" s="292" t="s">
        <v>1050</v>
      </c>
    </row>
    <row r="645" spans="2:12" ht="27" customHeight="1">
      <c r="B645" s="168"/>
      <c r="C645" s="145" t="s">
        <v>816</v>
      </c>
      <c r="D645" s="39">
        <v>42401</v>
      </c>
      <c r="E645" s="167" t="s">
        <v>1171</v>
      </c>
      <c r="F645" s="67" t="s">
        <v>1222</v>
      </c>
      <c r="G645" s="179" t="s">
        <v>817</v>
      </c>
      <c r="H645" s="180">
        <v>35212560</v>
      </c>
      <c r="I645" s="42">
        <f t="shared" si="12"/>
        <v>35212560</v>
      </c>
      <c r="J645" s="40" t="s">
        <v>1129</v>
      </c>
      <c r="K645" s="40" t="s">
        <v>1130</v>
      </c>
      <c r="L645" s="292" t="s">
        <v>1050</v>
      </c>
    </row>
    <row r="646" spans="2:12" ht="27" customHeight="1">
      <c r="B646" s="168">
        <v>81111811</v>
      </c>
      <c r="C646" s="145" t="s">
        <v>818</v>
      </c>
      <c r="D646" s="39">
        <v>42401</v>
      </c>
      <c r="E646" s="167" t="s">
        <v>1171</v>
      </c>
      <c r="F646" s="67" t="s">
        <v>1222</v>
      </c>
      <c r="G646" s="179" t="s">
        <v>817</v>
      </c>
      <c r="H646" s="180">
        <v>52768560</v>
      </c>
      <c r="I646" s="42">
        <f t="shared" si="12"/>
        <v>52768560</v>
      </c>
      <c r="J646" s="40" t="s">
        <v>1129</v>
      </c>
      <c r="K646" s="40" t="s">
        <v>1130</v>
      </c>
      <c r="L646" s="292" t="s">
        <v>1050</v>
      </c>
    </row>
    <row r="647" spans="2:12" ht="27" customHeight="1">
      <c r="B647" s="168">
        <v>44101510</v>
      </c>
      <c r="C647" s="148" t="s">
        <v>819</v>
      </c>
      <c r="D647" s="39">
        <v>42401</v>
      </c>
      <c r="E647" s="167" t="s">
        <v>1171</v>
      </c>
      <c r="F647" s="177" t="s">
        <v>814</v>
      </c>
      <c r="G647" s="179" t="s">
        <v>817</v>
      </c>
      <c r="H647" s="175">
        <v>1500000</v>
      </c>
      <c r="I647" s="42">
        <f t="shared" si="12"/>
        <v>1500000</v>
      </c>
      <c r="J647" s="40" t="s">
        <v>1129</v>
      </c>
      <c r="K647" s="40" t="s">
        <v>1130</v>
      </c>
      <c r="L647" s="292" t="s">
        <v>1050</v>
      </c>
    </row>
    <row r="648" spans="2:12" ht="27" customHeight="1">
      <c r="B648" s="168">
        <v>25101600</v>
      </c>
      <c r="C648" s="148" t="s">
        <v>820</v>
      </c>
      <c r="D648" s="39">
        <v>42401</v>
      </c>
      <c r="E648" s="167" t="s">
        <v>1171</v>
      </c>
      <c r="F648" s="177" t="s">
        <v>814</v>
      </c>
      <c r="G648" s="179" t="s">
        <v>817</v>
      </c>
      <c r="H648" s="175">
        <v>25000000</v>
      </c>
      <c r="I648" s="42">
        <f t="shared" si="12"/>
        <v>25000000</v>
      </c>
      <c r="J648" s="40" t="s">
        <v>1129</v>
      </c>
      <c r="K648" s="40" t="s">
        <v>1130</v>
      </c>
      <c r="L648" s="292" t="s">
        <v>1050</v>
      </c>
    </row>
    <row r="649" spans="2:12" ht="27" customHeight="1">
      <c r="B649" s="168">
        <v>80111715</v>
      </c>
      <c r="C649" s="148" t="s">
        <v>821</v>
      </c>
      <c r="D649" s="39">
        <v>42401</v>
      </c>
      <c r="E649" s="167" t="s">
        <v>1171</v>
      </c>
      <c r="F649" s="67" t="s">
        <v>1222</v>
      </c>
      <c r="G649" s="179" t="s">
        <v>817</v>
      </c>
      <c r="H649" s="175">
        <v>1055371200</v>
      </c>
      <c r="I649" s="42">
        <f t="shared" si="12"/>
        <v>1055371200</v>
      </c>
      <c r="J649" s="40" t="s">
        <v>1129</v>
      </c>
      <c r="K649" s="40" t="s">
        <v>1130</v>
      </c>
      <c r="L649" s="292" t="s">
        <v>1050</v>
      </c>
    </row>
    <row r="650" spans="2:12" ht="27" customHeight="1">
      <c r="B650" s="168">
        <v>80111715</v>
      </c>
      <c r="C650" s="148" t="s">
        <v>822</v>
      </c>
      <c r="D650" s="39">
        <v>42401</v>
      </c>
      <c r="E650" s="167" t="s">
        <v>1171</v>
      </c>
      <c r="F650" s="67" t="s">
        <v>1222</v>
      </c>
      <c r="G650" s="179" t="s">
        <v>817</v>
      </c>
      <c r="H650" s="175">
        <v>118045080</v>
      </c>
      <c r="I650" s="42">
        <f t="shared" si="12"/>
        <v>118045080</v>
      </c>
      <c r="J650" s="40" t="s">
        <v>1129</v>
      </c>
      <c r="K650" s="40" t="s">
        <v>1130</v>
      </c>
      <c r="L650" s="292" t="s">
        <v>1050</v>
      </c>
    </row>
    <row r="651" spans="2:12" ht="36" customHeight="1">
      <c r="B651" s="168">
        <v>80111715</v>
      </c>
      <c r="C651" s="148" t="s">
        <v>823</v>
      </c>
      <c r="D651" s="39">
        <v>42401</v>
      </c>
      <c r="E651" s="167" t="s">
        <v>1171</v>
      </c>
      <c r="F651" s="67" t="s">
        <v>1222</v>
      </c>
      <c r="G651" s="179" t="s">
        <v>817</v>
      </c>
      <c r="H651" s="181">
        <v>110460240</v>
      </c>
      <c r="I651" s="42">
        <f t="shared" si="12"/>
        <v>110460240</v>
      </c>
      <c r="J651" s="40" t="s">
        <v>1129</v>
      </c>
      <c r="K651" s="40" t="s">
        <v>1130</v>
      </c>
      <c r="L651" s="292" t="s">
        <v>1050</v>
      </c>
    </row>
    <row r="652" spans="2:12" ht="32.25" customHeight="1">
      <c r="B652" s="168">
        <v>80111715</v>
      </c>
      <c r="C652" s="145" t="s">
        <v>824</v>
      </c>
      <c r="D652" s="39">
        <v>42401</v>
      </c>
      <c r="E652" s="167" t="s">
        <v>1171</v>
      </c>
      <c r="F652" s="67" t="s">
        <v>1222</v>
      </c>
      <c r="G652" s="179" t="s">
        <v>817</v>
      </c>
      <c r="H652" s="165">
        <v>35212560</v>
      </c>
      <c r="I652" s="42">
        <f t="shared" si="12"/>
        <v>35212560</v>
      </c>
      <c r="J652" s="40" t="s">
        <v>1129</v>
      </c>
      <c r="K652" s="40" t="s">
        <v>1130</v>
      </c>
      <c r="L652" s="292" t="s">
        <v>1050</v>
      </c>
    </row>
    <row r="653" spans="2:12" ht="27" customHeight="1">
      <c r="B653" s="168">
        <v>80111715</v>
      </c>
      <c r="C653" s="148" t="s">
        <v>825</v>
      </c>
      <c r="D653" s="39">
        <v>42401</v>
      </c>
      <c r="E653" s="167" t="s">
        <v>1171</v>
      </c>
      <c r="F653" s="67" t="s">
        <v>1222</v>
      </c>
      <c r="G653" s="179" t="s">
        <v>817</v>
      </c>
      <c r="H653" s="181">
        <v>38050560</v>
      </c>
      <c r="I653" s="42">
        <f t="shared" si="12"/>
        <v>38050560</v>
      </c>
      <c r="J653" s="40" t="s">
        <v>1129</v>
      </c>
      <c r="K653" s="40" t="s">
        <v>1130</v>
      </c>
      <c r="L653" s="292" t="s">
        <v>1050</v>
      </c>
    </row>
    <row r="654" spans="2:12" ht="27" customHeight="1">
      <c r="B654" s="168">
        <v>95121503</v>
      </c>
      <c r="C654" s="169" t="s">
        <v>826</v>
      </c>
      <c r="D654" s="39">
        <v>42401</v>
      </c>
      <c r="E654" s="167" t="s">
        <v>1171</v>
      </c>
      <c r="F654" s="167" t="s">
        <v>1543</v>
      </c>
      <c r="G654" s="179" t="s">
        <v>817</v>
      </c>
      <c r="H654" s="165">
        <v>60000000</v>
      </c>
      <c r="I654" s="42">
        <f t="shared" si="12"/>
        <v>60000000</v>
      </c>
      <c r="J654" s="40" t="s">
        <v>1129</v>
      </c>
      <c r="K654" s="40" t="s">
        <v>1130</v>
      </c>
      <c r="L654" s="292" t="s">
        <v>1050</v>
      </c>
    </row>
    <row r="655" spans="2:12" ht="27" customHeight="1">
      <c r="B655" s="168">
        <v>46191601</v>
      </c>
      <c r="C655" s="169" t="s">
        <v>827</v>
      </c>
      <c r="D655" s="39">
        <v>42401</v>
      </c>
      <c r="E655" s="167" t="s">
        <v>755</v>
      </c>
      <c r="F655" s="167" t="s">
        <v>1543</v>
      </c>
      <c r="G655" s="179" t="s">
        <v>817</v>
      </c>
      <c r="H655" s="165">
        <v>30000000</v>
      </c>
      <c r="I655" s="42">
        <f t="shared" si="12"/>
        <v>30000000</v>
      </c>
      <c r="J655" s="40" t="s">
        <v>1129</v>
      </c>
      <c r="K655" s="40" t="s">
        <v>1130</v>
      </c>
      <c r="L655" s="292" t="s">
        <v>1050</v>
      </c>
    </row>
    <row r="656" spans="2:12" ht="27" customHeight="1">
      <c r="B656" s="168">
        <v>55121715</v>
      </c>
      <c r="C656" s="169" t="s">
        <v>828</v>
      </c>
      <c r="D656" s="39">
        <v>42401</v>
      </c>
      <c r="E656" s="167" t="s">
        <v>755</v>
      </c>
      <c r="F656" s="167" t="s">
        <v>1543</v>
      </c>
      <c r="G656" s="179" t="s">
        <v>817</v>
      </c>
      <c r="H656" s="165">
        <v>50000000</v>
      </c>
      <c r="I656" s="42">
        <f t="shared" si="12"/>
        <v>50000000</v>
      </c>
      <c r="J656" s="40" t="s">
        <v>1129</v>
      </c>
      <c r="K656" s="40" t="s">
        <v>1130</v>
      </c>
      <c r="L656" s="292" t="s">
        <v>1050</v>
      </c>
    </row>
    <row r="657" spans="2:12" ht="55.5" customHeight="1">
      <c r="B657" s="182">
        <v>81101500</v>
      </c>
      <c r="C657" s="183" t="s">
        <v>829</v>
      </c>
      <c r="D657" s="39">
        <v>42401</v>
      </c>
      <c r="E657" s="184" t="s">
        <v>1217</v>
      </c>
      <c r="F657" s="67" t="s">
        <v>1222</v>
      </c>
      <c r="G657" s="179" t="s">
        <v>817</v>
      </c>
      <c r="H657" s="185">
        <v>45055560</v>
      </c>
      <c r="I657" s="42">
        <f t="shared" si="12"/>
        <v>45055560</v>
      </c>
      <c r="J657" s="40" t="s">
        <v>1129</v>
      </c>
      <c r="K657" s="40" t="s">
        <v>1130</v>
      </c>
      <c r="L657" s="186" t="s">
        <v>830</v>
      </c>
    </row>
    <row r="658" spans="2:12" ht="55.5" customHeight="1">
      <c r="B658" s="187">
        <v>81101500</v>
      </c>
      <c r="C658" s="188" t="s">
        <v>831</v>
      </c>
      <c r="D658" s="39">
        <v>42401</v>
      </c>
      <c r="E658" s="184" t="s">
        <v>1217</v>
      </c>
      <c r="F658" s="67" t="s">
        <v>1222</v>
      </c>
      <c r="G658" s="179" t="s">
        <v>817</v>
      </c>
      <c r="H658" s="185">
        <v>41868420</v>
      </c>
      <c r="I658" s="42">
        <f t="shared" si="12"/>
        <v>41868420</v>
      </c>
      <c r="J658" s="40" t="s">
        <v>1129</v>
      </c>
      <c r="K658" s="40" t="s">
        <v>1130</v>
      </c>
      <c r="L658" s="186" t="s">
        <v>830</v>
      </c>
    </row>
    <row r="659" spans="2:12" ht="45.75" customHeight="1">
      <c r="B659" s="187">
        <v>81102200</v>
      </c>
      <c r="C659" s="188" t="s">
        <v>832</v>
      </c>
      <c r="D659" s="39">
        <v>42401</v>
      </c>
      <c r="E659" s="184" t="s">
        <v>1217</v>
      </c>
      <c r="F659" s="67" t="s">
        <v>1222</v>
      </c>
      <c r="G659" s="179" t="s">
        <v>817</v>
      </c>
      <c r="H659" s="185">
        <v>40549520</v>
      </c>
      <c r="I659" s="42">
        <f t="shared" si="12"/>
        <v>40549520</v>
      </c>
      <c r="J659" s="40" t="s">
        <v>1129</v>
      </c>
      <c r="K659" s="40" t="s">
        <v>1130</v>
      </c>
      <c r="L659" s="186" t="s">
        <v>830</v>
      </c>
    </row>
    <row r="660" spans="2:12" ht="51" customHeight="1">
      <c r="B660" s="189">
        <v>77101600</v>
      </c>
      <c r="C660" s="188" t="s">
        <v>832</v>
      </c>
      <c r="D660" s="39">
        <v>42401</v>
      </c>
      <c r="E660" s="184" t="s">
        <v>1217</v>
      </c>
      <c r="F660" s="67" t="s">
        <v>1222</v>
      </c>
      <c r="G660" s="179" t="s">
        <v>817</v>
      </c>
      <c r="H660" s="185">
        <v>40549520</v>
      </c>
      <c r="I660" s="42">
        <f aca="true" t="shared" si="13" ref="I660:I723">H660</f>
        <v>40549520</v>
      </c>
      <c r="J660" s="40" t="s">
        <v>1129</v>
      </c>
      <c r="K660" s="40" t="s">
        <v>1130</v>
      </c>
      <c r="L660" s="186" t="s">
        <v>830</v>
      </c>
    </row>
    <row r="661" spans="2:12" ht="33.75" customHeight="1">
      <c r="B661" s="187">
        <v>81111500</v>
      </c>
      <c r="C661" s="188" t="s">
        <v>833</v>
      </c>
      <c r="D661" s="39">
        <v>42401</v>
      </c>
      <c r="E661" s="184" t="s">
        <v>1217</v>
      </c>
      <c r="F661" s="67" t="s">
        <v>1222</v>
      </c>
      <c r="G661" s="179" t="s">
        <v>817</v>
      </c>
      <c r="H661" s="185">
        <v>40549520</v>
      </c>
      <c r="I661" s="42">
        <f t="shared" si="13"/>
        <v>40549520</v>
      </c>
      <c r="J661" s="40" t="s">
        <v>1129</v>
      </c>
      <c r="K661" s="40" t="s">
        <v>1130</v>
      </c>
      <c r="L661" s="186" t="s">
        <v>830</v>
      </c>
    </row>
    <row r="662" spans="2:12" ht="27" customHeight="1">
      <c r="B662" s="189">
        <v>81101500</v>
      </c>
      <c r="C662" s="183" t="s">
        <v>834</v>
      </c>
      <c r="D662" s="39">
        <v>42401</v>
      </c>
      <c r="E662" s="184" t="s">
        <v>1217</v>
      </c>
      <c r="F662" s="67" t="s">
        <v>1222</v>
      </c>
      <c r="G662" s="179" t="s">
        <v>817</v>
      </c>
      <c r="H662" s="185">
        <v>75622580</v>
      </c>
      <c r="I662" s="42">
        <f t="shared" si="13"/>
        <v>75622580</v>
      </c>
      <c r="J662" s="40" t="s">
        <v>1129</v>
      </c>
      <c r="K662" s="40" t="s">
        <v>1130</v>
      </c>
      <c r="L662" s="186" t="s">
        <v>830</v>
      </c>
    </row>
    <row r="663" spans="2:12" ht="27" customHeight="1">
      <c r="B663" s="189">
        <v>60104400</v>
      </c>
      <c r="C663" s="183" t="s">
        <v>835</v>
      </c>
      <c r="D663" s="39">
        <v>42401</v>
      </c>
      <c r="E663" s="184" t="s">
        <v>1217</v>
      </c>
      <c r="F663" s="67" t="s">
        <v>1222</v>
      </c>
      <c r="G663" s="179" t="s">
        <v>817</v>
      </c>
      <c r="H663" s="185">
        <v>34756040</v>
      </c>
      <c r="I663" s="42">
        <f t="shared" si="13"/>
        <v>34756040</v>
      </c>
      <c r="J663" s="40" t="s">
        <v>1129</v>
      </c>
      <c r="K663" s="40" t="s">
        <v>1130</v>
      </c>
      <c r="L663" s="186" t="s">
        <v>830</v>
      </c>
    </row>
    <row r="664" spans="2:12" ht="27" customHeight="1">
      <c r="B664" s="189" t="s">
        <v>836</v>
      </c>
      <c r="C664" s="183" t="s">
        <v>837</v>
      </c>
      <c r="D664" s="39">
        <v>42401</v>
      </c>
      <c r="E664" s="184" t="s">
        <v>1217</v>
      </c>
      <c r="F664" s="67" t="s">
        <v>1222</v>
      </c>
      <c r="G664" s="179" t="s">
        <v>817</v>
      </c>
      <c r="H664" s="185">
        <v>29607490</v>
      </c>
      <c r="I664" s="42">
        <f t="shared" si="13"/>
        <v>29607490</v>
      </c>
      <c r="J664" s="40" t="s">
        <v>1129</v>
      </c>
      <c r="K664" s="40" t="s">
        <v>1130</v>
      </c>
      <c r="L664" s="186" t="s">
        <v>830</v>
      </c>
    </row>
    <row r="665" spans="2:12" ht="27" customHeight="1">
      <c r="B665" s="189">
        <v>52161523</v>
      </c>
      <c r="C665" s="188" t="s">
        <v>838</v>
      </c>
      <c r="D665" s="39">
        <v>42401</v>
      </c>
      <c r="E665" s="184" t="s">
        <v>1215</v>
      </c>
      <c r="F665" s="67" t="s">
        <v>1222</v>
      </c>
      <c r="G665" s="179" t="s">
        <v>817</v>
      </c>
      <c r="H665" s="185">
        <v>15088700</v>
      </c>
      <c r="I665" s="42">
        <f t="shared" si="13"/>
        <v>15088700</v>
      </c>
      <c r="J665" s="40" t="s">
        <v>1129</v>
      </c>
      <c r="K665" s="40" t="s">
        <v>1130</v>
      </c>
      <c r="L665" s="186" t="s">
        <v>830</v>
      </c>
    </row>
    <row r="666" spans="2:12" ht="27" customHeight="1">
      <c r="B666" s="189">
        <v>52161523</v>
      </c>
      <c r="C666" s="188" t="s">
        <v>839</v>
      </c>
      <c r="D666" s="39">
        <v>42401</v>
      </c>
      <c r="E666" s="184" t="s">
        <v>1215</v>
      </c>
      <c r="F666" s="190" t="s">
        <v>840</v>
      </c>
      <c r="G666" s="179" t="s">
        <v>817</v>
      </c>
      <c r="H666" s="185">
        <v>96404000</v>
      </c>
      <c r="I666" s="42">
        <f t="shared" si="13"/>
        <v>96404000</v>
      </c>
      <c r="J666" s="40" t="s">
        <v>1129</v>
      </c>
      <c r="K666" s="40" t="s">
        <v>1130</v>
      </c>
      <c r="L666" s="186" t="s">
        <v>830</v>
      </c>
    </row>
    <row r="667" spans="2:12" ht="27" customHeight="1">
      <c r="B667" s="189">
        <v>43211509</v>
      </c>
      <c r="C667" s="188" t="s">
        <v>841</v>
      </c>
      <c r="D667" s="39">
        <v>42401</v>
      </c>
      <c r="E667" s="184" t="s">
        <v>1215</v>
      </c>
      <c r="F667" s="67" t="s">
        <v>1222</v>
      </c>
      <c r="G667" s="179" t="s">
        <v>817</v>
      </c>
      <c r="H667" s="185">
        <v>10890000</v>
      </c>
      <c r="I667" s="42">
        <f t="shared" si="13"/>
        <v>10890000</v>
      </c>
      <c r="J667" s="40" t="s">
        <v>1129</v>
      </c>
      <c r="K667" s="40" t="s">
        <v>1130</v>
      </c>
      <c r="L667" s="186" t="s">
        <v>830</v>
      </c>
    </row>
    <row r="668" spans="2:12" ht="27" customHeight="1">
      <c r="B668" s="189">
        <v>39121009</v>
      </c>
      <c r="C668" s="188" t="s">
        <v>842</v>
      </c>
      <c r="D668" s="39">
        <v>42401</v>
      </c>
      <c r="E668" s="184" t="s">
        <v>1215</v>
      </c>
      <c r="F668" s="67" t="s">
        <v>1222</v>
      </c>
      <c r="G668" s="179" t="s">
        <v>817</v>
      </c>
      <c r="H668" s="185">
        <v>4290000</v>
      </c>
      <c r="I668" s="42">
        <f t="shared" si="13"/>
        <v>4290000</v>
      </c>
      <c r="J668" s="40" t="s">
        <v>1129</v>
      </c>
      <c r="K668" s="40" t="s">
        <v>1130</v>
      </c>
      <c r="L668" s="186" t="s">
        <v>830</v>
      </c>
    </row>
    <row r="669" spans="2:12" ht="24" customHeight="1">
      <c r="B669" s="189">
        <v>52161518</v>
      </c>
      <c r="C669" s="188" t="s">
        <v>843</v>
      </c>
      <c r="D669" s="39">
        <v>42401</v>
      </c>
      <c r="E669" s="184" t="s">
        <v>1215</v>
      </c>
      <c r="F669" s="190" t="s">
        <v>840</v>
      </c>
      <c r="G669" s="179" t="s">
        <v>817</v>
      </c>
      <c r="H669" s="185">
        <v>90910600</v>
      </c>
      <c r="I669" s="42">
        <f t="shared" si="13"/>
        <v>90910600</v>
      </c>
      <c r="J669" s="40" t="s">
        <v>1129</v>
      </c>
      <c r="K669" s="40" t="s">
        <v>1130</v>
      </c>
      <c r="L669" s="186" t="s">
        <v>830</v>
      </c>
    </row>
    <row r="670" spans="2:12" ht="24" customHeight="1">
      <c r="B670" s="189">
        <v>43221706</v>
      </c>
      <c r="C670" s="188" t="s">
        <v>844</v>
      </c>
      <c r="D670" s="39">
        <v>42401</v>
      </c>
      <c r="E670" s="184" t="s">
        <v>1215</v>
      </c>
      <c r="F670" s="190" t="s">
        <v>840</v>
      </c>
      <c r="G670" s="179" t="s">
        <v>817</v>
      </c>
      <c r="H670" s="185">
        <v>1925000</v>
      </c>
      <c r="I670" s="42">
        <f t="shared" si="13"/>
        <v>1925000</v>
      </c>
      <c r="J670" s="40" t="s">
        <v>1129</v>
      </c>
      <c r="K670" s="40" t="s">
        <v>1130</v>
      </c>
      <c r="L670" s="186" t="s">
        <v>830</v>
      </c>
    </row>
    <row r="671" spans="2:12" ht="24" customHeight="1">
      <c r="B671" s="189">
        <v>26121606</v>
      </c>
      <c r="C671" s="188" t="s">
        <v>845</v>
      </c>
      <c r="D671" s="39">
        <v>42401</v>
      </c>
      <c r="E671" s="184" t="s">
        <v>1215</v>
      </c>
      <c r="F671" s="190" t="s">
        <v>840</v>
      </c>
      <c r="G671" s="179" t="s">
        <v>817</v>
      </c>
      <c r="H671" s="185">
        <v>935000</v>
      </c>
      <c r="I671" s="42">
        <f t="shared" si="13"/>
        <v>935000</v>
      </c>
      <c r="J671" s="40" t="s">
        <v>1129</v>
      </c>
      <c r="K671" s="40" t="s">
        <v>1130</v>
      </c>
      <c r="L671" s="186" t="s">
        <v>830</v>
      </c>
    </row>
    <row r="672" spans="2:12" ht="24" customHeight="1">
      <c r="B672" s="189">
        <v>31231318</v>
      </c>
      <c r="C672" s="188" t="s">
        <v>846</v>
      </c>
      <c r="D672" s="39">
        <v>42401</v>
      </c>
      <c r="E672" s="184" t="s">
        <v>1215</v>
      </c>
      <c r="F672" s="190" t="s">
        <v>840</v>
      </c>
      <c r="G672" s="179" t="s">
        <v>817</v>
      </c>
      <c r="H672" s="185">
        <v>3520000</v>
      </c>
      <c r="I672" s="42">
        <f t="shared" si="13"/>
        <v>3520000</v>
      </c>
      <c r="J672" s="40" t="s">
        <v>1129</v>
      </c>
      <c r="K672" s="40" t="s">
        <v>1130</v>
      </c>
      <c r="L672" s="186" t="s">
        <v>830</v>
      </c>
    </row>
    <row r="673" spans="2:12" ht="24" customHeight="1">
      <c r="B673" s="189">
        <v>46171606</v>
      </c>
      <c r="C673" s="188" t="s">
        <v>847</v>
      </c>
      <c r="D673" s="39">
        <v>42401</v>
      </c>
      <c r="E673" s="184" t="s">
        <v>1215</v>
      </c>
      <c r="F673" s="190" t="s">
        <v>840</v>
      </c>
      <c r="G673" s="179" t="s">
        <v>817</v>
      </c>
      <c r="H673" s="185">
        <v>10890000</v>
      </c>
      <c r="I673" s="42">
        <f t="shared" si="13"/>
        <v>10890000</v>
      </c>
      <c r="J673" s="40" t="s">
        <v>1129</v>
      </c>
      <c r="K673" s="40" t="s">
        <v>1130</v>
      </c>
      <c r="L673" s="186" t="s">
        <v>830</v>
      </c>
    </row>
    <row r="674" spans="2:12" ht="24" customHeight="1">
      <c r="B674" s="189">
        <v>46182002</v>
      </c>
      <c r="C674" s="188" t="s">
        <v>848</v>
      </c>
      <c r="D674" s="39">
        <v>42401</v>
      </c>
      <c r="E674" s="184" t="s">
        <v>1215</v>
      </c>
      <c r="F674" s="190" t="s">
        <v>840</v>
      </c>
      <c r="G674" s="179" t="s">
        <v>817</v>
      </c>
      <c r="H674" s="185">
        <v>3025000</v>
      </c>
      <c r="I674" s="42">
        <f t="shared" si="13"/>
        <v>3025000</v>
      </c>
      <c r="J674" s="40" t="s">
        <v>1129</v>
      </c>
      <c r="K674" s="40" t="s">
        <v>1130</v>
      </c>
      <c r="L674" s="186" t="s">
        <v>830</v>
      </c>
    </row>
    <row r="675" spans="2:12" ht="24" customHeight="1">
      <c r="B675" s="189">
        <v>27112003</v>
      </c>
      <c r="C675" s="188" t="s">
        <v>849</v>
      </c>
      <c r="D675" s="39">
        <v>42401</v>
      </c>
      <c r="E675" s="184" t="s">
        <v>1215</v>
      </c>
      <c r="F675" s="190" t="s">
        <v>840</v>
      </c>
      <c r="G675" s="179" t="s">
        <v>817</v>
      </c>
      <c r="H675" s="185">
        <v>12100000</v>
      </c>
      <c r="I675" s="42">
        <f t="shared" si="13"/>
        <v>12100000</v>
      </c>
      <c r="J675" s="40" t="s">
        <v>1129</v>
      </c>
      <c r="K675" s="40" t="s">
        <v>1130</v>
      </c>
      <c r="L675" s="186" t="s">
        <v>830</v>
      </c>
    </row>
    <row r="676" spans="2:12" ht="24" customHeight="1">
      <c r="B676" s="189">
        <v>46181804</v>
      </c>
      <c r="C676" s="188" t="s">
        <v>850</v>
      </c>
      <c r="D676" s="39">
        <v>42401</v>
      </c>
      <c r="E676" s="184" t="s">
        <v>1215</v>
      </c>
      <c r="F676" s="190" t="s">
        <v>840</v>
      </c>
      <c r="G676" s="179" t="s">
        <v>817</v>
      </c>
      <c r="H676" s="185">
        <v>2662000</v>
      </c>
      <c r="I676" s="42">
        <f t="shared" si="13"/>
        <v>2662000</v>
      </c>
      <c r="J676" s="40" t="s">
        <v>1129</v>
      </c>
      <c r="K676" s="40" t="s">
        <v>1130</v>
      </c>
      <c r="L676" s="186" t="s">
        <v>830</v>
      </c>
    </row>
    <row r="677" spans="2:12" ht="24" customHeight="1">
      <c r="B677" s="189">
        <v>26131701</v>
      </c>
      <c r="C677" s="188" t="s">
        <v>851</v>
      </c>
      <c r="D677" s="39">
        <v>42401</v>
      </c>
      <c r="E677" s="184" t="s">
        <v>1215</v>
      </c>
      <c r="F677" s="190" t="s">
        <v>840</v>
      </c>
      <c r="G677" s="179" t="s">
        <v>817</v>
      </c>
      <c r="H677" s="185">
        <v>9559000</v>
      </c>
      <c r="I677" s="42">
        <f t="shared" si="13"/>
        <v>9559000</v>
      </c>
      <c r="J677" s="40" t="s">
        <v>1129</v>
      </c>
      <c r="K677" s="40" t="s">
        <v>1130</v>
      </c>
      <c r="L677" s="186" t="s">
        <v>830</v>
      </c>
    </row>
    <row r="678" spans="2:12" ht="24" customHeight="1">
      <c r="B678" s="189">
        <v>24111810</v>
      </c>
      <c r="C678" s="188" t="s">
        <v>852</v>
      </c>
      <c r="D678" s="39">
        <v>42401</v>
      </c>
      <c r="E678" s="184" t="s">
        <v>1215</v>
      </c>
      <c r="F678" s="190" t="s">
        <v>840</v>
      </c>
      <c r="G678" s="179" t="s">
        <v>817</v>
      </c>
      <c r="H678" s="185">
        <v>7453600</v>
      </c>
      <c r="I678" s="42">
        <f t="shared" si="13"/>
        <v>7453600</v>
      </c>
      <c r="J678" s="40" t="s">
        <v>1129</v>
      </c>
      <c r="K678" s="40" t="s">
        <v>1130</v>
      </c>
      <c r="L678" s="186" t="s">
        <v>830</v>
      </c>
    </row>
    <row r="679" spans="2:12" ht="24" customHeight="1">
      <c r="B679" s="189">
        <v>24111810</v>
      </c>
      <c r="C679" s="188" t="s">
        <v>853</v>
      </c>
      <c r="D679" s="39">
        <v>42401</v>
      </c>
      <c r="E679" s="184" t="s">
        <v>1215</v>
      </c>
      <c r="F679" s="190" t="s">
        <v>840</v>
      </c>
      <c r="G679" s="179" t="s">
        <v>817</v>
      </c>
      <c r="H679" s="185">
        <v>23423400</v>
      </c>
      <c r="I679" s="42">
        <f t="shared" si="13"/>
        <v>23423400</v>
      </c>
      <c r="J679" s="40" t="s">
        <v>1129</v>
      </c>
      <c r="K679" s="40" t="s">
        <v>1130</v>
      </c>
      <c r="L679" s="186" t="s">
        <v>830</v>
      </c>
    </row>
    <row r="680" spans="2:12" ht="24" customHeight="1">
      <c r="B680" s="189">
        <f>+B679</f>
        <v>24111810</v>
      </c>
      <c r="C680" s="188" t="s">
        <v>854</v>
      </c>
      <c r="D680" s="39">
        <v>42401</v>
      </c>
      <c r="E680" s="184" t="s">
        <v>1215</v>
      </c>
      <c r="F680" s="190" t="s">
        <v>840</v>
      </c>
      <c r="G680" s="179" t="s">
        <v>817</v>
      </c>
      <c r="H680" s="185">
        <v>49764000</v>
      </c>
      <c r="I680" s="42">
        <f t="shared" si="13"/>
        <v>49764000</v>
      </c>
      <c r="J680" s="40" t="s">
        <v>1129</v>
      </c>
      <c r="K680" s="40" t="s">
        <v>1130</v>
      </c>
      <c r="L680" s="186" t="s">
        <v>830</v>
      </c>
    </row>
    <row r="681" spans="2:12" ht="24" customHeight="1">
      <c r="B681" s="189">
        <v>40151533</v>
      </c>
      <c r="C681" s="188" t="s">
        <v>855</v>
      </c>
      <c r="D681" s="39">
        <v>42401</v>
      </c>
      <c r="E681" s="184" t="s">
        <v>1215</v>
      </c>
      <c r="F681" s="190" t="s">
        <v>840</v>
      </c>
      <c r="G681" s="179" t="s">
        <v>817</v>
      </c>
      <c r="H681" s="185">
        <v>324137649</v>
      </c>
      <c r="I681" s="42">
        <f t="shared" si="13"/>
        <v>324137649</v>
      </c>
      <c r="J681" s="40" t="s">
        <v>1129</v>
      </c>
      <c r="K681" s="40" t="s">
        <v>1130</v>
      </c>
      <c r="L681" s="186" t="s">
        <v>830</v>
      </c>
    </row>
    <row r="682" spans="2:12" ht="24" customHeight="1">
      <c r="B682" s="189">
        <v>46191603</v>
      </c>
      <c r="C682" s="188" t="s">
        <v>856</v>
      </c>
      <c r="D682" s="39">
        <v>42401</v>
      </c>
      <c r="E682" s="184" t="s">
        <v>1215</v>
      </c>
      <c r="F682" s="190" t="s">
        <v>840</v>
      </c>
      <c r="G682" s="179" t="s">
        <v>817</v>
      </c>
      <c r="H682" s="185">
        <v>147048000</v>
      </c>
      <c r="I682" s="42">
        <f t="shared" si="13"/>
        <v>147048000</v>
      </c>
      <c r="J682" s="40" t="s">
        <v>1129</v>
      </c>
      <c r="K682" s="40" t="s">
        <v>1130</v>
      </c>
      <c r="L682" s="186" t="s">
        <v>830</v>
      </c>
    </row>
    <row r="683" spans="2:12" ht="24" customHeight="1">
      <c r="B683" s="189">
        <v>40151533</v>
      </c>
      <c r="C683" s="188" t="s">
        <v>857</v>
      </c>
      <c r="D683" s="39">
        <v>42401</v>
      </c>
      <c r="E683" s="184" t="s">
        <v>1215</v>
      </c>
      <c r="F683" s="190" t="s">
        <v>840</v>
      </c>
      <c r="G683" s="179" t="s">
        <v>817</v>
      </c>
      <c r="H683" s="185">
        <v>9753744</v>
      </c>
      <c r="I683" s="42">
        <f t="shared" si="13"/>
        <v>9753744</v>
      </c>
      <c r="J683" s="40" t="s">
        <v>1129</v>
      </c>
      <c r="K683" s="40" t="s">
        <v>1130</v>
      </c>
      <c r="L683" s="186" t="s">
        <v>830</v>
      </c>
    </row>
    <row r="684" spans="2:12" ht="24" customHeight="1">
      <c r="B684" s="189">
        <v>40151533</v>
      </c>
      <c r="C684" s="188" t="s">
        <v>858</v>
      </c>
      <c r="D684" s="39">
        <v>42401</v>
      </c>
      <c r="E684" s="184" t="s">
        <v>1215</v>
      </c>
      <c r="F684" s="190" t="s">
        <v>840</v>
      </c>
      <c r="G684" s="179" t="s">
        <v>817</v>
      </c>
      <c r="H684" s="185">
        <v>5451072</v>
      </c>
      <c r="I684" s="42">
        <f t="shared" si="13"/>
        <v>5451072</v>
      </c>
      <c r="J684" s="40" t="s">
        <v>1129</v>
      </c>
      <c r="K684" s="40" t="s">
        <v>1130</v>
      </c>
      <c r="L684" s="186" t="s">
        <v>830</v>
      </c>
    </row>
    <row r="685" spans="2:12" ht="24" customHeight="1">
      <c r="B685" s="189">
        <v>40151533</v>
      </c>
      <c r="C685" s="188" t="s">
        <v>859</v>
      </c>
      <c r="D685" s="39">
        <v>42401</v>
      </c>
      <c r="E685" s="184" t="s">
        <v>1215</v>
      </c>
      <c r="F685" s="190" t="s">
        <v>840</v>
      </c>
      <c r="G685" s="179" t="s">
        <v>817</v>
      </c>
      <c r="H685" s="185">
        <v>129800000</v>
      </c>
      <c r="I685" s="42">
        <f t="shared" si="13"/>
        <v>129800000</v>
      </c>
      <c r="J685" s="40" t="s">
        <v>1129</v>
      </c>
      <c r="K685" s="40" t="s">
        <v>1130</v>
      </c>
      <c r="L685" s="186" t="s">
        <v>830</v>
      </c>
    </row>
    <row r="686" spans="2:12" ht="24" customHeight="1">
      <c r="B686" s="189">
        <v>46181503</v>
      </c>
      <c r="C686" s="188" t="s">
        <v>860</v>
      </c>
      <c r="D686" s="39">
        <v>42401</v>
      </c>
      <c r="E686" s="184" t="s">
        <v>1215</v>
      </c>
      <c r="F686" s="190" t="s">
        <v>840</v>
      </c>
      <c r="G686" s="179" t="s">
        <v>817</v>
      </c>
      <c r="H686" s="185">
        <v>177138390</v>
      </c>
      <c r="I686" s="42">
        <f t="shared" si="13"/>
        <v>177138390</v>
      </c>
      <c r="J686" s="40" t="s">
        <v>1129</v>
      </c>
      <c r="K686" s="40" t="s">
        <v>1130</v>
      </c>
      <c r="L686" s="186" t="s">
        <v>830</v>
      </c>
    </row>
    <row r="687" spans="2:12" ht="24" customHeight="1">
      <c r="B687" s="189">
        <v>20142703</v>
      </c>
      <c r="C687" s="188" t="s">
        <v>861</v>
      </c>
      <c r="D687" s="39">
        <v>42401</v>
      </c>
      <c r="E687" s="184" t="s">
        <v>1215</v>
      </c>
      <c r="F687" s="190" t="s">
        <v>840</v>
      </c>
      <c r="G687" s="179" t="s">
        <v>817</v>
      </c>
      <c r="H687" s="185">
        <v>21879000</v>
      </c>
      <c r="I687" s="42">
        <f t="shared" si="13"/>
        <v>21879000</v>
      </c>
      <c r="J687" s="40" t="s">
        <v>1129</v>
      </c>
      <c r="K687" s="40" t="s">
        <v>1130</v>
      </c>
      <c r="L687" s="186" t="s">
        <v>830</v>
      </c>
    </row>
    <row r="688" spans="2:12" ht="24" customHeight="1">
      <c r="B688" s="189">
        <v>46191605</v>
      </c>
      <c r="C688" s="188" t="s">
        <v>862</v>
      </c>
      <c r="D688" s="39">
        <v>42401</v>
      </c>
      <c r="E688" s="184" t="s">
        <v>1215</v>
      </c>
      <c r="F688" s="190" t="s">
        <v>840</v>
      </c>
      <c r="G688" s="179" t="s">
        <v>817</v>
      </c>
      <c r="H688" s="185">
        <v>23925000</v>
      </c>
      <c r="I688" s="42">
        <f t="shared" si="13"/>
        <v>23925000</v>
      </c>
      <c r="J688" s="40" t="s">
        <v>1129</v>
      </c>
      <c r="K688" s="40" t="s">
        <v>1130</v>
      </c>
      <c r="L688" s="186" t="s">
        <v>830</v>
      </c>
    </row>
    <row r="689" spans="2:12" ht="24" customHeight="1">
      <c r="B689" s="189">
        <v>26111609</v>
      </c>
      <c r="C689" s="188" t="s">
        <v>863</v>
      </c>
      <c r="D689" s="39">
        <v>42401</v>
      </c>
      <c r="E689" s="184" t="s">
        <v>1215</v>
      </c>
      <c r="F689" s="190" t="s">
        <v>840</v>
      </c>
      <c r="G689" s="179" t="s">
        <v>817</v>
      </c>
      <c r="H689" s="185">
        <v>5761324</v>
      </c>
      <c r="I689" s="42">
        <f t="shared" si="13"/>
        <v>5761324</v>
      </c>
      <c r="J689" s="40" t="s">
        <v>1129</v>
      </c>
      <c r="K689" s="40" t="s">
        <v>1130</v>
      </c>
      <c r="L689" s="186" t="s">
        <v>830</v>
      </c>
    </row>
    <row r="690" spans="2:12" ht="24" customHeight="1">
      <c r="B690" s="191">
        <v>45121515</v>
      </c>
      <c r="C690" s="192" t="s">
        <v>864</v>
      </c>
      <c r="D690" s="39">
        <v>42401</v>
      </c>
      <c r="E690" s="184" t="s">
        <v>1215</v>
      </c>
      <c r="F690" s="190" t="s">
        <v>840</v>
      </c>
      <c r="G690" s="179" t="s">
        <v>817</v>
      </c>
      <c r="H690" s="185">
        <v>16634244</v>
      </c>
      <c r="I690" s="42">
        <f t="shared" si="13"/>
        <v>16634244</v>
      </c>
      <c r="J690" s="40" t="s">
        <v>1129</v>
      </c>
      <c r="K690" s="40" t="s">
        <v>1130</v>
      </c>
      <c r="L690" s="186" t="s">
        <v>830</v>
      </c>
    </row>
    <row r="691" spans="2:12" ht="24" customHeight="1">
      <c r="B691" s="189">
        <v>71161202</v>
      </c>
      <c r="C691" s="193" t="s">
        <v>865</v>
      </c>
      <c r="D691" s="39">
        <v>42401</v>
      </c>
      <c r="E691" s="184" t="s">
        <v>1215</v>
      </c>
      <c r="F691" s="190" t="s">
        <v>840</v>
      </c>
      <c r="G691" s="179" t="s">
        <v>817</v>
      </c>
      <c r="H691" s="185">
        <v>3300000</v>
      </c>
      <c r="I691" s="42">
        <f t="shared" si="13"/>
        <v>3300000</v>
      </c>
      <c r="J691" s="40" t="s">
        <v>1129</v>
      </c>
      <c r="K691" s="40" t="s">
        <v>1130</v>
      </c>
      <c r="L691" s="186" t="s">
        <v>830</v>
      </c>
    </row>
    <row r="692" spans="2:12" ht="24" customHeight="1">
      <c r="B692" s="189">
        <v>15101505</v>
      </c>
      <c r="C692" s="194" t="s">
        <v>866</v>
      </c>
      <c r="D692" s="39">
        <v>42401</v>
      </c>
      <c r="E692" s="184" t="s">
        <v>1215</v>
      </c>
      <c r="F692" s="190" t="s">
        <v>867</v>
      </c>
      <c r="G692" s="179" t="s">
        <v>817</v>
      </c>
      <c r="H692" s="185">
        <v>28380000</v>
      </c>
      <c r="I692" s="42">
        <f t="shared" si="13"/>
        <v>28380000</v>
      </c>
      <c r="J692" s="40" t="s">
        <v>1129</v>
      </c>
      <c r="K692" s="40" t="s">
        <v>1130</v>
      </c>
      <c r="L692" s="186" t="s">
        <v>830</v>
      </c>
    </row>
    <row r="693" spans="2:12" ht="24" customHeight="1">
      <c r="B693" s="189">
        <v>15101506</v>
      </c>
      <c r="C693" s="194" t="s">
        <v>868</v>
      </c>
      <c r="D693" s="39">
        <v>42401</v>
      </c>
      <c r="E693" s="184" t="s">
        <v>1032</v>
      </c>
      <c r="F693" s="190" t="s">
        <v>867</v>
      </c>
      <c r="G693" s="179" t="s">
        <v>817</v>
      </c>
      <c r="H693" s="185">
        <v>28380000</v>
      </c>
      <c r="I693" s="42">
        <f t="shared" si="13"/>
        <v>28380000</v>
      </c>
      <c r="J693" s="40" t="s">
        <v>1129</v>
      </c>
      <c r="K693" s="40" t="s">
        <v>1130</v>
      </c>
      <c r="L693" s="186" t="s">
        <v>830</v>
      </c>
    </row>
    <row r="694" spans="2:12" ht="24" customHeight="1">
      <c r="B694" s="189">
        <v>84121802</v>
      </c>
      <c r="C694" s="194" t="s">
        <v>869</v>
      </c>
      <c r="D694" s="39">
        <v>42401</v>
      </c>
      <c r="E694" s="184" t="s">
        <v>1215</v>
      </c>
      <c r="F694" s="190" t="s">
        <v>867</v>
      </c>
      <c r="G694" s="179" t="s">
        <v>817</v>
      </c>
      <c r="H694" s="185">
        <v>42455820</v>
      </c>
      <c r="I694" s="42">
        <f t="shared" si="13"/>
        <v>42455820</v>
      </c>
      <c r="J694" s="40" t="s">
        <v>1129</v>
      </c>
      <c r="K694" s="40" t="s">
        <v>1130</v>
      </c>
      <c r="L694" s="186" t="s">
        <v>830</v>
      </c>
    </row>
    <row r="695" spans="2:12" ht="24" customHeight="1">
      <c r="B695" s="195">
        <v>47131604</v>
      </c>
      <c r="C695" s="194" t="s">
        <v>870</v>
      </c>
      <c r="D695" s="39">
        <v>42401</v>
      </c>
      <c r="E695" s="184" t="s">
        <v>1215</v>
      </c>
      <c r="F695" s="190" t="s">
        <v>867</v>
      </c>
      <c r="G695" s="179" t="s">
        <v>817</v>
      </c>
      <c r="H695" s="185">
        <v>44303820</v>
      </c>
      <c r="I695" s="42">
        <f t="shared" si="13"/>
        <v>44303820</v>
      </c>
      <c r="J695" s="40" t="s">
        <v>1129</v>
      </c>
      <c r="K695" s="40" t="s">
        <v>1130</v>
      </c>
      <c r="L695" s="186" t="s">
        <v>830</v>
      </c>
    </row>
    <row r="696" spans="2:12" ht="24" customHeight="1">
      <c r="B696" s="191">
        <v>52151806</v>
      </c>
      <c r="C696" s="194" t="s">
        <v>871</v>
      </c>
      <c r="D696" s="39">
        <v>42401</v>
      </c>
      <c r="E696" s="184" t="s">
        <v>1215</v>
      </c>
      <c r="F696" s="190" t="s">
        <v>867</v>
      </c>
      <c r="G696" s="179" t="s">
        <v>817</v>
      </c>
      <c r="H696" s="185">
        <v>61380000</v>
      </c>
      <c r="I696" s="42">
        <f t="shared" si="13"/>
        <v>61380000</v>
      </c>
      <c r="J696" s="40" t="s">
        <v>1129</v>
      </c>
      <c r="K696" s="40" t="s">
        <v>1130</v>
      </c>
      <c r="L696" s="186" t="s">
        <v>830</v>
      </c>
    </row>
    <row r="697" spans="2:12" ht="24" customHeight="1">
      <c r="B697" s="191">
        <v>49121502</v>
      </c>
      <c r="C697" s="194" t="s">
        <v>872</v>
      </c>
      <c r="D697" s="39">
        <v>42401</v>
      </c>
      <c r="E697" s="184" t="s">
        <v>1215</v>
      </c>
      <c r="F697" s="190" t="s">
        <v>867</v>
      </c>
      <c r="G697" s="179" t="s">
        <v>817</v>
      </c>
      <c r="H697" s="185">
        <v>71390000</v>
      </c>
      <c r="I697" s="42">
        <f t="shared" si="13"/>
        <v>71390000</v>
      </c>
      <c r="J697" s="40" t="s">
        <v>1129</v>
      </c>
      <c r="K697" s="40" t="s">
        <v>1130</v>
      </c>
      <c r="L697" s="186" t="s">
        <v>830</v>
      </c>
    </row>
    <row r="698" spans="2:12" ht="24" customHeight="1">
      <c r="B698" s="195">
        <v>52121508</v>
      </c>
      <c r="C698" s="194" t="s">
        <v>873</v>
      </c>
      <c r="D698" s="39">
        <v>42401</v>
      </c>
      <c r="E698" s="184" t="s">
        <v>1215</v>
      </c>
      <c r="F698" s="190" t="s">
        <v>867</v>
      </c>
      <c r="G698" s="179" t="s">
        <v>817</v>
      </c>
      <c r="H698" s="185">
        <v>94600000</v>
      </c>
      <c r="I698" s="42">
        <f t="shared" si="13"/>
        <v>94600000</v>
      </c>
      <c r="J698" s="40" t="s">
        <v>1129</v>
      </c>
      <c r="K698" s="40" t="s">
        <v>1130</v>
      </c>
      <c r="L698" s="186" t="s">
        <v>830</v>
      </c>
    </row>
    <row r="699" spans="2:12" ht="24" customHeight="1">
      <c r="B699" s="191">
        <v>30151506</v>
      </c>
      <c r="C699" s="194" t="s">
        <v>874</v>
      </c>
      <c r="D699" s="39">
        <v>42401</v>
      </c>
      <c r="E699" s="184" t="s">
        <v>1215</v>
      </c>
      <c r="F699" s="190" t="s">
        <v>867</v>
      </c>
      <c r="G699" s="179" t="s">
        <v>817</v>
      </c>
      <c r="H699" s="185">
        <v>28135800</v>
      </c>
      <c r="I699" s="42">
        <f t="shared" si="13"/>
        <v>28135800</v>
      </c>
      <c r="J699" s="40" t="s">
        <v>1129</v>
      </c>
      <c r="K699" s="40" t="s">
        <v>1130</v>
      </c>
      <c r="L699" s="186" t="s">
        <v>830</v>
      </c>
    </row>
    <row r="700" spans="2:12" ht="24" customHeight="1">
      <c r="B700" s="191">
        <v>30121702</v>
      </c>
      <c r="C700" s="194" t="s">
        <v>875</v>
      </c>
      <c r="D700" s="39">
        <v>42401</v>
      </c>
      <c r="E700" s="184" t="s">
        <v>1215</v>
      </c>
      <c r="F700" s="190" t="s">
        <v>867</v>
      </c>
      <c r="G700" s="179" t="s">
        <v>817</v>
      </c>
      <c r="H700" s="185">
        <v>197010000</v>
      </c>
      <c r="I700" s="42">
        <f t="shared" si="13"/>
        <v>197010000</v>
      </c>
      <c r="J700" s="40" t="s">
        <v>1129</v>
      </c>
      <c r="K700" s="40" t="s">
        <v>1130</v>
      </c>
      <c r="L700" s="186" t="s">
        <v>830</v>
      </c>
    </row>
    <row r="701" spans="2:12" ht="24" customHeight="1">
      <c r="B701" s="191">
        <v>83121704</v>
      </c>
      <c r="C701" s="196" t="s">
        <v>876</v>
      </c>
      <c r="D701" s="39">
        <v>42401</v>
      </c>
      <c r="E701" s="184" t="s">
        <v>1215</v>
      </c>
      <c r="F701" s="190" t="s">
        <v>867</v>
      </c>
      <c r="G701" s="179" t="s">
        <v>817</v>
      </c>
      <c r="H701" s="197">
        <v>115317106</v>
      </c>
      <c r="I701" s="42">
        <f t="shared" si="13"/>
        <v>115317106</v>
      </c>
      <c r="J701" s="40" t="s">
        <v>1129</v>
      </c>
      <c r="K701" s="40" t="s">
        <v>1130</v>
      </c>
      <c r="L701" s="186" t="s">
        <v>830</v>
      </c>
    </row>
    <row r="702" spans="2:12" ht="24" customHeight="1">
      <c r="B702" s="191">
        <v>83121704</v>
      </c>
      <c r="C702" s="196" t="s">
        <v>877</v>
      </c>
      <c r="D702" s="39">
        <v>42401</v>
      </c>
      <c r="E702" s="184" t="s">
        <v>1215</v>
      </c>
      <c r="F702" s="190" t="s">
        <v>867</v>
      </c>
      <c r="G702" s="179" t="s">
        <v>817</v>
      </c>
      <c r="H702" s="197">
        <v>74808182</v>
      </c>
      <c r="I702" s="42">
        <f t="shared" si="13"/>
        <v>74808182</v>
      </c>
      <c r="J702" s="40" t="s">
        <v>1129</v>
      </c>
      <c r="K702" s="40" t="s">
        <v>1130</v>
      </c>
      <c r="L702" s="186" t="s">
        <v>830</v>
      </c>
    </row>
    <row r="703" spans="2:12" ht="24" customHeight="1">
      <c r="B703" s="191">
        <v>83121704</v>
      </c>
      <c r="C703" s="196" t="s">
        <v>878</v>
      </c>
      <c r="D703" s="39">
        <v>42401</v>
      </c>
      <c r="E703" s="184" t="s">
        <v>1215</v>
      </c>
      <c r="F703" s="190" t="s">
        <v>867</v>
      </c>
      <c r="G703" s="179" t="s">
        <v>817</v>
      </c>
      <c r="H703" s="197">
        <v>17431553</v>
      </c>
      <c r="I703" s="42">
        <f t="shared" si="13"/>
        <v>17431553</v>
      </c>
      <c r="J703" s="40" t="s">
        <v>1129</v>
      </c>
      <c r="K703" s="40" t="s">
        <v>1130</v>
      </c>
      <c r="L703" s="186" t="s">
        <v>830</v>
      </c>
    </row>
    <row r="704" spans="2:12" ht="24" customHeight="1">
      <c r="B704" s="191">
        <v>83121704</v>
      </c>
      <c r="C704" s="196" t="s">
        <v>879</v>
      </c>
      <c r="D704" s="39">
        <v>42401</v>
      </c>
      <c r="E704" s="184" t="s">
        <v>1215</v>
      </c>
      <c r="F704" s="190" t="s">
        <v>867</v>
      </c>
      <c r="G704" s="179" t="s">
        <v>817</v>
      </c>
      <c r="H704" s="197">
        <v>13117065</v>
      </c>
      <c r="I704" s="42">
        <f t="shared" si="13"/>
        <v>13117065</v>
      </c>
      <c r="J704" s="40" t="s">
        <v>1129</v>
      </c>
      <c r="K704" s="40" t="s">
        <v>1130</v>
      </c>
      <c r="L704" s="186" t="s">
        <v>830</v>
      </c>
    </row>
    <row r="705" spans="2:12" ht="24" customHeight="1">
      <c r="B705" s="191">
        <v>83121704</v>
      </c>
      <c r="C705" s="196" t="s">
        <v>880</v>
      </c>
      <c r="D705" s="39">
        <v>42401</v>
      </c>
      <c r="E705" s="184" t="s">
        <v>1215</v>
      </c>
      <c r="F705" s="190" t="s">
        <v>867</v>
      </c>
      <c r="G705" s="179" t="s">
        <v>817</v>
      </c>
      <c r="H705" s="197">
        <v>1007857</v>
      </c>
      <c r="I705" s="42">
        <f t="shared" si="13"/>
        <v>1007857</v>
      </c>
      <c r="J705" s="40" t="s">
        <v>1129</v>
      </c>
      <c r="K705" s="40" t="s">
        <v>1130</v>
      </c>
      <c r="L705" s="186" t="s">
        <v>830</v>
      </c>
    </row>
    <row r="706" spans="2:12" ht="24" customHeight="1">
      <c r="B706" s="191">
        <v>83121704</v>
      </c>
      <c r="C706" s="196" t="s">
        <v>881</v>
      </c>
      <c r="D706" s="39">
        <v>42401</v>
      </c>
      <c r="E706" s="184" t="s">
        <v>1215</v>
      </c>
      <c r="F706" s="190" t="s">
        <v>867</v>
      </c>
      <c r="G706" s="179" t="s">
        <v>817</v>
      </c>
      <c r="H706" s="197">
        <v>64605324</v>
      </c>
      <c r="I706" s="42">
        <f t="shared" si="13"/>
        <v>64605324</v>
      </c>
      <c r="J706" s="40" t="s">
        <v>1129</v>
      </c>
      <c r="K706" s="40" t="s">
        <v>1130</v>
      </c>
      <c r="L706" s="186" t="s">
        <v>830</v>
      </c>
    </row>
    <row r="707" spans="2:12" ht="24" customHeight="1">
      <c r="B707" s="191">
        <v>83121704</v>
      </c>
      <c r="C707" s="196" t="s">
        <v>882</v>
      </c>
      <c r="D707" s="39">
        <v>42401</v>
      </c>
      <c r="E707" s="184" t="s">
        <v>1215</v>
      </c>
      <c r="F707" s="190" t="s">
        <v>867</v>
      </c>
      <c r="G707" s="179" t="s">
        <v>817</v>
      </c>
      <c r="H707" s="197">
        <v>5779550</v>
      </c>
      <c r="I707" s="42">
        <f t="shared" si="13"/>
        <v>5779550</v>
      </c>
      <c r="J707" s="40" t="s">
        <v>1129</v>
      </c>
      <c r="K707" s="40" t="s">
        <v>1130</v>
      </c>
      <c r="L707" s="186" t="s">
        <v>830</v>
      </c>
    </row>
    <row r="708" spans="2:12" ht="24" customHeight="1">
      <c r="B708" s="191">
        <v>83121704</v>
      </c>
      <c r="C708" s="196" t="s">
        <v>879</v>
      </c>
      <c r="D708" s="39">
        <v>42401</v>
      </c>
      <c r="E708" s="184" t="s">
        <v>1215</v>
      </c>
      <c r="F708" s="190" t="s">
        <v>867</v>
      </c>
      <c r="G708" s="179" t="s">
        <v>817</v>
      </c>
      <c r="H708" s="197">
        <v>14074065</v>
      </c>
      <c r="I708" s="42">
        <f t="shared" si="13"/>
        <v>14074065</v>
      </c>
      <c r="J708" s="40" t="s">
        <v>1129</v>
      </c>
      <c r="K708" s="40" t="s">
        <v>1130</v>
      </c>
      <c r="L708" s="186" t="s">
        <v>830</v>
      </c>
    </row>
    <row r="709" spans="2:12" ht="24" customHeight="1">
      <c r="B709" s="191">
        <v>83121704</v>
      </c>
      <c r="C709" s="196" t="s">
        <v>880</v>
      </c>
      <c r="D709" s="39">
        <v>42401</v>
      </c>
      <c r="E709" s="184" t="s">
        <v>1215</v>
      </c>
      <c r="F709" s="190" t="s">
        <v>867</v>
      </c>
      <c r="G709" s="179" t="s">
        <v>817</v>
      </c>
      <c r="H709" s="197">
        <v>1103557</v>
      </c>
      <c r="I709" s="42">
        <f t="shared" si="13"/>
        <v>1103557</v>
      </c>
      <c r="J709" s="40" t="s">
        <v>1129</v>
      </c>
      <c r="K709" s="40" t="s">
        <v>1130</v>
      </c>
      <c r="L709" s="186" t="s">
        <v>830</v>
      </c>
    </row>
    <row r="710" spans="2:12" ht="24" customHeight="1">
      <c r="B710" s="191">
        <v>72131801</v>
      </c>
      <c r="C710" s="196" t="s">
        <v>883</v>
      </c>
      <c r="D710" s="39">
        <v>42401</v>
      </c>
      <c r="E710" s="184" t="s">
        <v>1215</v>
      </c>
      <c r="F710" s="190" t="s">
        <v>867</v>
      </c>
      <c r="G710" s="179" t="s">
        <v>817</v>
      </c>
      <c r="H710" s="197">
        <v>389782316</v>
      </c>
      <c r="I710" s="42">
        <f t="shared" si="13"/>
        <v>389782316</v>
      </c>
      <c r="J710" s="40" t="s">
        <v>1129</v>
      </c>
      <c r="K710" s="40" t="s">
        <v>1130</v>
      </c>
      <c r="L710" s="186" t="s">
        <v>830</v>
      </c>
    </row>
    <row r="711" spans="2:12" ht="24" customHeight="1">
      <c r="B711" s="107">
        <v>81100000</v>
      </c>
      <c r="C711" s="188" t="s">
        <v>884</v>
      </c>
      <c r="D711" s="39">
        <v>42401</v>
      </c>
      <c r="E711" s="198" t="s">
        <v>1171</v>
      </c>
      <c r="F711" s="198" t="s">
        <v>1222</v>
      </c>
      <c r="G711" s="198" t="s">
        <v>1128</v>
      </c>
      <c r="H711" s="185">
        <f>10*12*3279030</f>
        <v>393483600</v>
      </c>
      <c r="I711" s="42">
        <f t="shared" si="13"/>
        <v>393483600</v>
      </c>
      <c r="J711" s="40" t="s">
        <v>1129</v>
      </c>
      <c r="K711" s="40" t="s">
        <v>1130</v>
      </c>
      <c r="L711" s="186" t="s">
        <v>885</v>
      </c>
    </row>
    <row r="712" spans="2:12" ht="24" customHeight="1">
      <c r="B712" s="195">
        <v>81100000</v>
      </c>
      <c r="C712" s="188" t="s">
        <v>886</v>
      </c>
      <c r="D712" s="39">
        <v>42401</v>
      </c>
      <c r="E712" s="198" t="s">
        <v>1171</v>
      </c>
      <c r="F712" s="198" t="s">
        <v>1222</v>
      </c>
      <c r="G712" s="198" t="s">
        <v>887</v>
      </c>
      <c r="H712" s="185">
        <f>15*12*3068340</f>
        <v>552301200</v>
      </c>
      <c r="I712" s="42">
        <f t="shared" si="13"/>
        <v>552301200</v>
      </c>
      <c r="J712" s="40" t="s">
        <v>1129</v>
      </c>
      <c r="K712" s="40" t="s">
        <v>1130</v>
      </c>
      <c r="L712" s="186" t="s">
        <v>885</v>
      </c>
    </row>
    <row r="713" spans="2:12" ht="24" customHeight="1">
      <c r="B713" s="195">
        <v>81100000</v>
      </c>
      <c r="C713" s="188" t="s">
        <v>888</v>
      </c>
      <c r="D713" s="39">
        <v>42401</v>
      </c>
      <c r="E713" s="198" t="s">
        <v>1171</v>
      </c>
      <c r="F713" s="198" t="s">
        <v>1222</v>
      </c>
      <c r="G713" s="198" t="s">
        <v>887</v>
      </c>
      <c r="H713" s="185">
        <f>10*12*2934380</f>
        <v>352125600</v>
      </c>
      <c r="I713" s="42">
        <f t="shared" si="13"/>
        <v>352125600</v>
      </c>
      <c r="J713" s="40" t="s">
        <v>1129</v>
      </c>
      <c r="K713" s="40" t="s">
        <v>1130</v>
      </c>
      <c r="L713" s="186" t="s">
        <v>885</v>
      </c>
    </row>
    <row r="714" spans="2:12" ht="24" customHeight="1">
      <c r="B714" s="195">
        <v>81100000</v>
      </c>
      <c r="C714" s="188" t="s">
        <v>889</v>
      </c>
      <c r="D714" s="39">
        <v>42401</v>
      </c>
      <c r="E714" s="198" t="s">
        <v>1171</v>
      </c>
      <c r="F714" s="198" t="s">
        <v>1222</v>
      </c>
      <c r="G714" s="198" t="s">
        <v>887</v>
      </c>
      <c r="H714" s="185">
        <f>10*12*2504270</f>
        <v>300512400</v>
      </c>
      <c r="I714" s="42">
        <f t="shared" si="13"/>
        <v>300512400</v>
      </c>
      <c r="J714" s="40" t="s">
        <v>1129</v>
      </c>
      <c r="K714" s="40" t="s">
        <v>1130</v>
      </c>
      <c r="L714" s="186" t="s">
        <v>885</v>
      </c>
    </row>
    <row r="715" spans="2:12" ht="24" customHeight="1">
      <c r="B715" s="195">
        <v>80111615</v>
      </c>
      <c r="C715" s="188" t="s">
        <v>890</v>
      </c>
      <c r="D715" s="39">
        <v>42401</v>
      </c>
      <c r="E715" s="198" t="s">
        <v>1171</v>
      </c>
      <c r="F715" s="198" t="s">
        <v>1222</v>
      </c>
      <c r="G715" s="198" t="s">
        <v>887</v>
      </c>
      <c r="H715" s="185">
        <f>160*12*(1207661*1.5)</f>
        <v>3478063680</v>
      </c>
      <c r="I715" s="42">
        <f t="shared" si="13"/>
        <v>3478063680</v>
      </c>
      <c r="J715" s="40" t="s">
        <v>1129</v>
      </c>
      <c r="K715" s="40" t="s">
        <v>1130</v>
      </c>
      <c r="L715" s="186" t="s">
        <v>885</v>
      </c>
    </row>
    <row r="716" spans="2:12" ht="24" customHeight="1">
      <c r="B716" s="195">
        <v>80120000</v>
      </c>
      <c r="C716" s="188" t="s">
        <v>891</v>
      </c>
      <c r="D716" s="39">
        <v>42401</v>
      </c>
      <c r="E716" s="198" t="s">
        <v>1171</v>
      </c>
      <c r="F716" s="198" t="s">
        <v>1222</v>
      </c>
      <c r="G716" s="198" t="s">
        <v>1128</v>
      </c>
      <c r="H716" s="185">
        <f>120600000*1.03</f>
        <v>124218000</v>
      </c>
      <c r="I716" s="42">
        <f t="shared" si="13"/>
        <v>124218000</v>
      </c>
      <c r="J716" s="40" t="s">
        <v>1129</v>
      </c>
      <c r="K716" s="40" t="s">
        <v>1130</v>
      </c>
      <c r="L716" s="186" t="s">
        <v>885</v>
      </c>
    </row>
    <row r="717" spans="2:12" ht="24" customHeight="1">
      <c r="B717" s="195">
        <v>15101505</v>
      </c>
      <c r="C717" s="188" t="s">
        <v>892</v>
      </c>
      <c r="D717" s="39">
        <v>42401</v>
      </c>
      <c r="E717" s="198" t="s">
        <v>1171</v>
      </c>
      <c r="F717" s="198" t="s">
        <v>893</v>
      </c>
      <c r="G717" s="198" t="s">
        <v>1128</v>
      </c>
      <c r="H717" s="185">
        <f>220000000*12</f>
        <v>2640000000</v>
      </c>
      <c r="I717" s="42">
        <f t="shared" si="13"/>
        <v>2640000000</v>
      </c>
      <c r="J717" s="40" t="s">
        <v>1129</v>
      </c>
      <c r="K717" s="40" t="s">
        <v>1130</v>
      </c>
      <c r="L717" s="186" t="s">
        <v>885</v>
      </c>
    </row>
    <row r="718" spans="2:12" ht="24" customHeight="1">
      <c r="B718" s="195">
        <v>95111602</v>
      </c>
      <c r="C718" s="188" t="s">
        <v>894</v>
      </c>
      <c r="D718" s="39">
        <v>42401</v>
      </c>
      <c r="E718" s="198" t="s">
        <v>1171</v>
      </c>
      <c r="F718" s="198" t="s">
        <v>1222</v>
      </c>
      <c r="G718" s="198" t="s">
        <v>1128</v>
      </c>
      <c r="H718" s="185">
        <v>50000000</v>
      </c>
      <c r="I718" s="42">
        <f t="shared" si="13"/>
        <v>50000000</v>
      </c>
      <c r="J718" s="40" t="s">
        <v>1129</v>
      </c>
      <c r="K718" s="40" t="s">
        <v>1130</v>
      </c>
      <c r="L718" s="186" t="s">
        <v>885</v>
      </c>
    </row>
    <row r="719" spans="2:12" ht="24" customHeight="1">
      <c r="B719" s="195">
        <v>43211507</v>
      </c>
      <c r="C719" s="188" t="s">
        <v>1158</v>
      </c>
      <c r="D719" s="39">
        <v>42401</v>
      </c>
      <c r="E719" s="198" t="s">
        <v>1035</v>
      </c>
      <c r="F719" s="198" t="s">
        <v>679</v>
      </c>
      <c r="G719" s="198" t="s">
        <v>1128</v>
      </c>
      <c r="H719" s="185">
        <f>71400000*1.03</f>
        <v>73542000</v>
      </c>
      <c r="I719" s="42">
        <f t="shared" si="13"/>
        <v>73542000</v>
      </c>
      <c r="J719" s="40" t="s">
        <v>1129</v>
      </c>
      <c r="K719" s="40" t="s">
        <v>1130</v>
      </c>
      <c r="L719" s="186" t="s">
        <v>885</v>
      </c>
    </row>
    <row r="720" spans="2:12" ht="24" customHeight="1">
      <c r="B720" s="195">
        <v>43231513</v>
      </c>
      <c r="C720" s="188" t="s">
        <v>895</v>
      </c>
      <c r="D720" s="39">
        <v>42401</v>
      </c>
      <c r="E720" s="198" t="s">
        <v>1215</v>
      </c>
      <c r="F720" s="198" t="s">
        <v>1209</v>
      </c>
      <c r="G720" s="198" t="s">
        <v>1128</v>
      </c>
      <c r="H720" s="185">
        <f>40000000+13000000</f>
        <v>53000000</v>
      </c>
      <c r="I720" s="42">
        <f t="shared" si="13"/>
        <v>53000000</v>
      </c>
      <c r="J720" s="40" t="s">
        <v>1129</v>
      </c>
      <c r="K720" s="40" t="s">
        <v>1130</v>
      </c>
      <c r="L720" s="186" t="s">
        <v>885</v>
      </c>
    </row>
    <row r="721" spans="2:12" ht="24" customHeight="1">
      <c r="B721" s="195">
        <v>43211508</v>
      </c>
      <c r="C721" s="188" t="s">
        <v>1159</v>
      </c>
      <c r="D721" s="39">
        <v>42401</v>
      </c>
      <c r="E721" s="198" t="s">
        <v>1215</v>
      </c>
      <c r="F721" s="198" t="s">
        <v>1209</v>
      </c>
      <c r="G721" s="198" t="s">
        <v>1128</v>
      </c>
      <c r="H721" s="185">
        <v>5200000</v>
      </c>
      <c r="I721" s="42">
        <f t="shared" si="13"/>
        <v>5200000</v>
      </c>
      <c r="J721" s="40" t="s">
        <v>1129</v>
      </c>
      <c r="K721" s="40" t="s">
        <v>1130</v>
      </c>
      <c r="L721" s="186" t="s">
        <v>885</v>
      </c>
    </row>
    <row r="722" spans="2:12" ht="24" customHeight="1">
      <c r="B722" s="195">
        <v>31241500</v>
      </c>
      <c r="C722" s="188" t="s">
        <v>896</v>
      </c>
      <c r="D722" s="39">
        <v>42401</v>
      </c>
      <c r="E722" s="198" t="s">
        <v>1215</v>
      </c>
      <c r="F722" s="198" t="s">
        <v>1209</v>
      </c>
      <c r="G722" s="198" t="s">
        <v>1128</v>
      </c>
      <c r="H722" s="185">
        <v>10000000</v>
      </c>
      <c r="I722" s="42">
        <f t="shared" si="13"/>
        <v>10000000</v>
      </c>
      <c r="J722" s="40" t="s">
        <v>1129</v>
      </c>
      <c r="K722" s="40" t="s">
        <v>1130</v>
      </c>
      <c r="L722" s="186" t="s">
        <v>885</v>
      </c>
    </row>
    <row r="723" spans="2:12" ht="24" customHeight="1">
      <c r="B723" s="195">
        <v>45111616</v>
      </c>
      <c r="C723" s="188" t="s">
        <v>1197</v>
      </c>
      <c r="D723" s="39">
        <v>42401</v>
      </c>
      <c r="E723" s="198" t="s">
        <v>1032</v>
      </c>
      <c r="F723" s="198" t="s">
        <v>1209</v>
      </c>
      <c r="G723" s="198" t="s">
        <v>1128</v>
      </c>
      <c r="H723" s="185">
        <v>12000000</v>
      </c>
      <c r="I723" s="42">
        <f t="shared" si="13"/>
        <v>12000000</v>
      </c>
      <c r="J723" s="40" t="s">
        <v>1129</v>
      </c>
      <c r="K723" s="40" t="s">
        <v>1130</v>
      </c>
      <c r="L723" s="186" t="s">
        <v>885</v>
      </c>
    </row>
    <row r="724" spans="2:12" ht="24" customHeight="1">
      <c r="B724" s="195">
        <v>43211711</v>
      </c>
      <c r="C724" s="188" t="s">
        <v>897</v>
      </c>
      <c r="D724" s="39">
        <v>42401</v>
      </c>
      <c r="E724" s="198" t="s">
        <v>1032</v>
      </c>
      <c r="F724" s="198" t="s">
        <v>1209</v>
      </c>
      <c r="G724" s="198" t="s">
        <v>1128</v>
      </c>
      <c r="H724" s="185">
        <v>10000000</v>
      </c>
      <c r="I724" s="42">
        <f aca="true" t="shared" si="14" ref="I724:I787">H724</f>
        <v>10000000</v>
      </c>
      <c r="J724" s="40" t="s">
        <v>1129</v>
      </c>
      <c r="K724" s="40" t="s">
        <v>1130</v>
      </c>
      <c r="L724" s="186" t="s">
        <v>885</v>
      </c>
    </row>
    <row r="725" spans="2:12" ht="24" customHeight="1">
      <c r="B725" s="195">
        <v>43212100</v>
      </c>
      <c r="C725" s="188" t="s">
        <v>898</v>
      </c>
      <c r="D725" s="39">
        <v>42401</v>
      </c>
      <c r="E725" s="198" t="s">
        <v>1215</v>
      </c>
      <c r="F725" s="198" t="s">
        <v>1209</v>
      </c>
      <c r="G725" s="198" t="s">
        <v>1128</v>
      </c>
      <c r="H725" s="185">
        <v>5000000</v>
      </c>
      <c r="I725" s="42">
        <f t="shared" si="14"/>
        <v>5000000</v>
      </c>
      <c r="J725" s="40" t="s">
        <v>1129</v>
      </c>
      <c r="K725" s="40" t="s">
        <v>1130</v>
      </c>
      <c r="L725" s="186" t="s">
        <v>885</v>
      </c>
    </row>
    <row r="726" spans="2:12" ht="24" customHeight="1">
      <c r="B726" s="195">
        <v>95110000</v>
      </c>
      <c r="C726" s="188" t="s">
        <v>899</v>
      </c>
      <c r="D726" s="39">
        <v>42401</v>
      </c>
      <c r="E726" s="198" t="s">
        <v>1171</v>
      </c>
      <c r="F726" s="198" t="s">
        <v>900</v>
      </c>
      <c r="G726" s="198" t="s">
        <v>901</v>
      </c>
      <c r="H726" s="199">
        <f>2000000000*55</f>
        <v>110000000000</v>
      </c>
      <c r="I726" s="42">
        <f t="shared" si="14"/>
        <v>110000000000</v>
      </c>
      <c r="J726" s="40" t="s">
        <v>1129</v>
      </c>
      <c r="K726" s="40" t="s">
        <v>1130</v>
      </c>
      <c r="L726" s="186" t="s">
        <v>885</v>
      </c>
    </row>
    <row r="727" spans="2:12" ht="24" customHeight="1">
      <c r="B727" s="48">
        <v>55121700</v>
      </c>
      <c r="C727" s="188" t="s">
        <v>902</v>
      </c>
      <c r="D727" s="39">
        <v>42401</v>
      </c>
      <c r="E727" s="198" t="s">
        <v>1171</v>
      </c>
      <c r="F727" s="198" t="s">
        <v>900</v>
      </c>
      <c r="G727" s="198" t="s">
        <v>901</v>
      </c>
      <c r="H727" s="185">
        <v>529965306</v>
      </c>
      <c r="I727" s="42">
        <f t="shared" si="14"/>
        <v>529965306</v>
      </c>
      <c r="J727" s="40" t="s">
        <v>1129</v>
      </c>
      <c r="K727" s="40" t="s">
        <v>1130</v>
      </c>
      <c r="L727" s="186" t="s">
        <v>885</v>
      </c>
    </row>
    <row r="728" spans="2:12" ht="24" customHeight="1">
      <c r="B728" s="195">
        <v>72141107</v>
      </c>
      <c r="C728" s="188" t="s">
        <v>903</v>
      </c>
      <c r="D728" s="39">
        <v>42401</v>
      </c>
      <c r="E728" s="198" t="s">
        <v>1171</v>
      </c>
      <c r="F728" s="198" t="s">
        <v>900</v>
      </c>
      <c r="G728" s="198" t="s">
        <v>901</v>
      </c>
      <c r="H728" s="185">
        <f>1387211678+945826000</f>
        <v>2333037678</v>
      </c>
      <c r="I728" s="42">
        <f t="shared" si="14"/>
        <v>2333037678</v>
      </c>
      <c r="J728" s="40" t="s">
        <v>1129</v>
      </c>
      <c r="K728" s="40" t="s">
        <v>1130</v>
      </c>
      <c r="L728" s="186" t="s">
        <v>885</v>
      </c>
    </row>
    <row r="729" spans="2:12" ht="24" customHeight="1">
      <c r="B729" s="195">
        <v>95110000</v>
      </c>
      <c r="C729" s="188" t="s">
        <v>904</v>
      </c>
      <c r="D729" s="39">
        <v>42401</v>
      </c>
      <c r="E729" s="198" t="s">
        <v>1171</v>
      </c>
      <c r="F729" s="198" t="s">
        <v>900</v>
      </c>
      <c r="G729" s="198" t="s">
        <v>901</v>
      </c>
      <c r="H729" s="199">
        <v>1891652288</v>
      </c>
      <c r="I729" s="42">
        <f t="shared" si="14"/>
        <v>1891652288</v>
      </c>
      <c r="J729" s="40" t="s">
        <v>1129</v>
      </c>
      <c r="K729" s="40" t="s">
        <v>1130</v>
      </c>
      <c r="L729" s="186" t="s">
        <v>885</v>
      </c>
    </row>
    <row r="730" spans="2:12" ht="24" customHeight="1">
      <c r="B730" s="195">
        <v>30000000</v>
      </c>
      <c r="C730" s="188" t="s">
        <v>905</v>
      </c>
      <c r="D730" s="39">
        <v>42401</v>
      </c>
      <c r="E730" s="198" t="s">
        <v>1171</v>
      </c>
      <c r="F730" s="198" t="s">
        <v>900</v>
      </c>
      <c r="G730" s="198" t="s">
        <v>901</v>
      </c>
      <c r="H730" s="185">
        <f>1200000000*12</f>
        <v>14400000000</v>
      </c>
      <c r="I730" s="42">
        <f t="shared" si="14"/>
        <v>14400000000</v>
      </c>
      <c r="J730" s="40" t="s">
        <v>1129</v>
      </c>
      <c r="K730" s="40" t="s">
        <v>1130</v>
      </c>
      <c r="L730" s="186" t="s">
        <v>885</v>
      </c>
    </row>
    <row r="731" spans="2:12" ht="24" customHeight="1">
      <c r="B731" s="195">
        <v>81101503</v>
      </c>
      <c r="C731" s="188" t="s">
        <v>906</v>
      </c>
      <c r="D731" s="39">
        <v>42401</v>
      </c>
      <c r="E731" s="198" t="s">
        <v>1171</v>
      </c>
      <c r="F731" s="198" t="s">
        <v>900</v>
      </c>
      <c r="G731" s="198" t="s">
        <v>901</v>
      </c>
      <c r="H731" s="185">
        <v>163477288</v>
      </c>
      <c r="I731" s="42">
        <f t="shared" si="14"/>
        <v>163477288</v>
      </c>
      <c r="J731" s="40" t="s">
        <v>1129</v>
      </c>
      <c r="K731" s="40" t="s">
        <v>1130</v>
      </c>
      <c r="L731" s="186" t="s">
        <v>885</v>
      </c>
    </row>
    <row r="732" spans="2:12" ht="24" customHeight="1">
      <c r="B732" s="195">
        <v>73151503</v>
      </c>
      <c r="C732" s="188" t="s">
        <v>907</v>
      </c>
      <c r="D732" s="39">
        <v>42401</v>
      </c>
      <c r="E732" s="198" t="s">
        <v>1171</v>
      </c>
      <c r="F732" s="198" t="s">
        <v>900</v>
      </c>
      <c r="G732" s="198" t="s">
        <v>901</v>
      </c>
      <c r="H732" s="185">
        <v>2078295312</v>
      </c>
      <c r="I732" s="42">
        <f t="shared" si="14"/>
        <v>2078295312</v>
      </c>
      <c r="J732" s="40" t="s">
        <v>1129</v>
      </c>
      <c r="K732" s="40" t="s">
        <v>1130</v>
      </c>
      <c r="L732" s="186" t="s">
        <v>885</v>
      </c>
    </row>
    <row r="733" spans="2:12" ht="24" customHeight="1">
      <c r="B733" s="195">
        <v>73151503</v>
      </c>
      <c r="C733" s="188" t="s">
        <v>908</v>
      </c>
      <c r="D733" s="39">
        <v>42401</v>
      </c>
      <c r="E733" s="198" t="s">
        <v>1171</v>
      </c>
      <c r="F733" s="198" t="s">
        <v>893</v>
      </c>
      <c r="G733" s="198" t="s">
        <v>901</v>
      </c>
      <c r="H733" s="185">
        <v>124849052</v>
      </c>
      <c r="I733" s="42">
        <f t="shared" si="14"/>
        <v>124849052</v>
      </c>
      <c r="J733" s="40" t="s">
        <v>1129</v>
      </c>
      <c r="K733" s="40" t="s">
        <v>1130</v>
      </c>
      <c r="L733" s="186" t="s">
        <v>885</v>
      </c>
    </row>
    <row r="734" spans="2:12" ht="24" customHeight="1">
      <c r="B734" s="195">
        <v>78181701</v>
      </c>
      <c r="C734" s="188" t="s">
        <v>909</v>
      </c>
      <c r="D734" s="39">
        <v>42401</v>
      </c>
      <c r="E734" s="198" t="s">
        <v>1171</v>
      </c>
      <c r="F734" s="198" t="s">
        <v>900</v>
      </c>
      <c r="G734" s="198" t="s">
        <v>901</v>
      </c>
      <c r="H734" s="185">
        <v>2017762440</v>
      </c>
      <c r="I734" s="42">
        <f t="shared" si="14"/>
        <v>2017762440</v>
      </c>
      <c r="J734" s="40" t="s">
        <v>1129</v>
      </c>
      <c r="K734" s="40" t="s">
        <v>1130</v>
      </c>
      <c r="L734" s="186" t="s">
        <v>885</v>
      </c>
    </row>
    <row r="735" spans="2:12" ht="24" customHeight="1">
      <c r="B735" s="195">
        <v>81102203</v>
      </c>
      <c r="C735" s="188" t="s">
        <v>910</v>
      </c>
      <c r="D735" s="39">
        <v>42401</v>
      </c>
      <c r="E735" s="198" t="s">
        <v>1171</v>
      </c>
      <c r="F735" s="198" t="s">
        <v>900</v>
      </c>
      <c r="G735" s="198" t="s">
        <v>901</v>
      </c>
      <c r="H735" s="185">
        <v>791279388</v>
      </c>
      <c r="I735" s="42">
        <f t="shared" si="14"/>
        <v>791279388</v>
      </c>
      <c r="J735" s="40" t="s">
        <v>1129</v>
      </c>
      <c r="K735" s="40" t="s">
        <v>1130</v>
      </c>
      <c r="L735" s="186" t="s">
        <v>885</v>
      </c>
    </row>
    <row r="736" spans="2:12" ht="24" customHeight="1">
      <c r="B736" s="48">
        <v>80111620</v>
      </c>
      <c r="C736" s="200" t="s">
        <v>911</v>
      </c>
      <c r="D736" s="39">
        <v>42401</v>
      </c>
      <c r="E736" s="198" t="s">
        <v>1171</v>
      </c>
      <c r="F736" s="198" t="s">
        <v>1222</v>
      </c>
      <c r="G736" s="102" t="s">
        <v>912</v>
      </c>
      <c r="H736" s="201">
        <v>45114000</v>
      </c>
      <c r="I736" s="42">
        <f t="shared" si="14"/>
        <v>45114000</v>
      </c>
      <c r="J736" s="40" t="s">
        <v>1129</v>
      </c>
      <c r="K736" s="40" t="s">
        <v>1130</v>
      </c>
      <c r="L736" s="139" t="s">
        <v>913</v>
      </c>
    </row>
    <row r="737" spans="2:12" ht="24" customHeight="1">
      <c r="B737" s="48">
        <v>80111607</v>
      </c>
      <c r="C737" s="202" t="s">
        <v>914</v>
      </c>
      <c r="D737" s="39">
        <v>42401</v>
      </c>
      <c r="E737" s="198" t="s">
        <v>1171</v>
      </c>
      <c r="F737" s="198" t="s">
        <v>1222</v>
      </c>
      <c r="G737" s="102" t="s">
        <v>912</v>
      </c>
      <c r="H737" s="201">
        <v>40102020</v>
      </c>
      <c r="I737" s="42">
        <f t="shared" si="14"/>
        <v>40102020</v>
      </c>
      <c r="J737" s="40" t="s">
        <v>1129</v>
      </c>
      <c r="K737" s="40" t="s">
        <v>1130</v>
      </c>
      <c r="L737" s="139" t="s">
        <v>913</v>
      </c>
    </row>
    <row r="738" spans="2:12" ht="24" customHeight="1">
      <c r="B738" s="48">
        <v>80111620</v>
      </c>
      <c r="C738" s="202" t="s">
        <v>915</v>
      </c>
      <c r="D738" s="39">
        <v>42401</v>
      </c>
      <c r="E738" s="198" t="s">
        <v>1171</v>
      </c>
      <c r="F738" s="198" t="s">
        <v>1222</v>
      </c>
      <c r="G738" s="102" t="s">
        <v>912</v>
      </c>
      <c r="H738" s="201">
        <v>401020200</v>
      </c>
      <c r="I738" s="42">
        <f t="shared" si="14"/>
        <v>401020200</v>
      </c>
      <c r="J738" s="40" t="s">
        <v>1129</v>
      </c>
      <c r="K738" s="40" t="s">
        <v>1130</v>
      </c>
      <c r="L738" s="139" t="s">
        <v>913</v>
      </c>
    </row>
    <row r="739" spans="2:12" ht="24" customHeight="1">
      <c r="B739" s="48">
        <v>80111620</v>
      </c>
      <c r="C739" s="202" t="s">
        <v>916</v>
      </c>
      <c r="D739" s="39">
        <v>42401</v>
      </c>
      <c r="E739" s="198" t="s">
        <v>1171</v>
      </c>
      <c r="F739" s="198" t="s">
        <v>1222</v>
      </c>
      <c r="G739" s="102" t="s">
        <v>912</v>
      </c>
      <c r="H739" s="201">
        <v>234246720</v>
      </c>
      <c r="I739" s="42">
        <f t="shared" si="14"/>
        <v>234246720</v>
      </c>
      <c r="J739" s="40" t="s">
        <v>1129</v>
      </c>
      <c r="K739" s="40" t="s">
        <v>1130</v>
      </c>
      <c r="L739" s="139" t="s">
        <v>913</v>
      </c>
    </row>
    <row r="740" spans="2:12" ht="24" customHeight="1">
      <c r="B740" s="48">
        <v>80111620</v>
      </c>
      <c r="C740" s="202" t="s">
        <v>917</v>
      </c>
      <c r="D740" s="39">
        <v>42401</v>
      </c>
      <c r="E740" s="198" t="s">
        <v>1171</v>
      </c>
      <c r="F740" s="198" t="s">
        <v>1222</v>
      </c>
      <c r="G740" s="102" t="s">
        <v>912</v>
      </c>
      <c r="H740" s="201">
        <v>58561680</v>
      </c>
      <c r="I740" s="42">
        <f t="shared" si="14"/>
        <v>58561680</v>
      </c>
      <c r="J740" s="40" t="s">
        <v>1129</v>
      </c>
      <c r="K740" s="40" t="s">
        <v>1130</v>
      </c>
      <c r="L740" s="139" t="s">
        <v>913</v>
      </c>
    </row>
    <row r="741" spans="2:12" ht="24" customHeight="1">
      <c r="B741" s="48">
        <v>80111620</v>
      </c>
      <c r="C741" s="202" t="s">
        <v>918</v>
      </c>
      <c r="D741" s="39">
        <v>42401</v>
      </c>
      <c r="E741" s="198" t="s">
        <v>1171</v>
      </c>
      <c r="F741" s="198" t="s">
        <v>1222</v>
      </c>
      <c r="G741" s="102" t="s">
        <v>912</v>
      </c>
      <c r="H741" s="201">
        <v>29280840</v>
      </c>
      <c r="I741" s="42">
        <f t="shared" si="14"/>
        <v>29280840</v>
      </c>
      <c r="J741" s="40" t="s">
        <v>1129</v>
      </c>
      <c r="K741" s="40" t="s">
        <v>1130</v>
      </c>
      <c r="L741" s="139" t="s">
        <v>913</v>
      </c>
    </row>
    <row r="742" spans="2:12" ht="24" customHeight="1">
      <c r="B742" s="48">
        <v>43211508</v>
      </c>
      <c r="C742" s="202" t="s">
        <v>919</v>
      </c>
      <c r="D742" s="39">
        <v>42401</v>
      </c>
      <c r="E742" s="102" t="s">
        <v>678</v>
      </c>
      <c r="F742" s="102" t="s">
        <v>679</v>
      </c>
      <c r="G742" s="102" t="s">
        <v>912</v>
      </c>
      <c r="H742" s="201">
        <v>73542000</v>
      </c>
      <c r="I742" s="42">
        <f t="shared" si="14"/>
        <v>73542000</v>
      </c>
      <c r="J742" s="40" t="s">
        <v>1129</v>
      </c>
      <c r="K742" s="40" t="s">
        <v>1130</v>
      </c>
      <c r="L742" s="139" t="s">
        <v>913</v>
      </c>
    </row>
    <row r="743" spans="2:12" ht="24" customHeight="1">
      <c r="B743" s="48">
        <v>43211508</v>
      </c>
      <c r="C743" s="202" t="s">
        <v>920</v>
      </c>
      <c r="D743" s="39">
        <v>42401</v>
      </c>
      <c r="E743" s="102" t="s">
        <v>678</v>
      </c>
      <c r="F743" s="198" t="s">
        <v>1209</v>
      </c>
      <c r="G743" s="102" t="s">
        <v>912</v>
      </c>
      <c r="H743" s="201">
        <v>5356000</v>
      </c>
      <c r="I743" s="42">
        <f t="shared" si="14"/>
        <v>5356000</v>
      </c>
      <c r="J743" s="40" t="s">
        <v>1129</v>
      </c>
      <c r="K743" s="40" t="s">
        <v>1130</v>
      </c>
      <c r="L743" s="139" t="s">
        <v>913</v>
      </c>
    </row>
    <row r="744" spans="2:12" ht="24" customHeight="1">
      <c r="B744" s="48">
        <v>40151519</v>
      </c>
      <c r="C744" s="45" t="s">
        <v>921</v>
      </c>
      <c r="D744" s="39">
        <v>42401</v>
      </c>
      <c r="E744" s="198" t="s">
        <v>1171</v>
      </c>
      <c r="F744" s="198" t="s">
        <v>900</v>
      </c>
      <c r="G744" s="102" t="s">
        <v>912</v>
      </c>
      <c r="H744" s="201">
        <v>13632080900</v>
      </c>
      <c r="I744" s="42">
        <f t="shared" si="14"/>
        <v>13632080900</v>
      </c>
      <c r="J744" s="40" t="s">
        <v>1129</v>
      </c>
      <c r="K744" s="40" t="s">
        <v>1130</v>
      </c>
      <c r="L744" s="139" t="s">
        <v>913</v>
      </c>
    </row>
    <row r="745" spans="2:12" ht="24" customHeight="1">
      <c r="B745" s="48">
        <v>72141119</v>
      </c>
      <c r="C745" s="45" t="s">
        <v>922</v>
      </c>
      <c r="D745" s="39">
        <v>42401</v>
      </c>
      <c r="E745" s="198" t="s">
        <v>1171</v>
      </c>
      <c r="F745" s="198" t="s">
        <v>900</v>
      </c>
      <c r="G745" s="102" t="s">
        <v>912</v>
      </c>
      <c r="H745" s="201">
        <v>10300000000</v>
      </c>
      <c r="I745" s="42">
        <f t="shared" si="14"/>
        <v>10300000000</v>
      </c>
      <c r="J745" s="40" t="s">
        <v>1129</v>
      </c>
      <c r="K745" s="40" t="s">
        <v>1130</v>
      </c>
      <c r="L745" s="139" t="s">
        <v>913</v>
      </c>
    </row>
    <row r="746" spans="2:12" ht="24" customHeight="1">
      <c r="B746" s="48">
        <v>77000000</v>
      </c>
      <c r="C746" s="45" t="s">
        <v>923</v>
      </c>
      <c r="D746" s="39">
        <v>42401</v>
      </c>
      <c r="E746" s="198" t="s">
        <v>1171</v>
      </c>
      <c r="F746" s="198" t="s">
        <v>900</v>
      </c>
      <c r="G746" s="102" t="s">
        <v>912</v>
      </c>
      <c r="H746" s="201">
        <v>20600000000</v>
      </c>
      <c r="I746" s="42">
        <f t="shared" si="14"/>
        <v>20600000000</v>
      </c>
      <c r="J746" s="40" t="s">
        <v>1129</v>
      </c>
      <c r="K746" s="40" t="s">
        <v>1130</v>
      </c>
      <c r="L746" s="139" t="s">
        <v>913</v>
      </c>
    </row>
    <row r="747" spans="2:12" ht="24" customHeight="1">
      <c r="B747" s="97">
        <v>52161518</v>
      </c>
      <c r="C747" s="38" t="s">
        <v>924</v>
      </c>
      <c r="D747" s="39">
        <v>42401</v>
      </c>
      <c r="E747" s="102" t="s">
        <v>678</v>
      </c>
      <c r="F747" s="198" t="s">
        <v>1209</v>
      </c>
      <c r="G747" s="102" t="s">
        <v>912</v>
      </c>
      <c r="H747" s="201">
        <v>32960000</v>
      </c>
      <c r="I747" s="42">
        <f t="shared" si="14"/>
        <v>32960000</v>
      </c>
      <c r="J747" s="40" t="s">
        <v>1129</v>
      </c>
      <c r="K747" s="40" t="s">
        <v>1130</v>
      </c>
      <c r="L747" s="139" t="s">
        <v>913</v>
      </c>
    </row>
    <row r="748" spans="2:12" ht="24" customHeight="1">
      <c r="B748" s="97">
        <v>52161518</v>
      </c>
      <c r="C748" s="38" t="s">
        <v>925</v>
      </c>
      <c r="D748" s="39">
        <v>42401</v>
      </c>
      <c r="E748" s="102" t="s">
        <v>678</v>
      </c>
      <c r="F748" s="198" t="s">
        <v>1209</v>
      </c>
      <c r="G748" s="102" t="s">
        <v>912</v>
      </c>
      <c r="H748" s="201">
        <v>32960000</v>
      </c>
      <c r="I748" s="42">
        <f t="shared" si="14"/>
        <v>32960000</v>
      </c>
      <c r="J748" s="40" t="s">
        <v>1129</v>
      </c>
      <c r="K748" s="40" t="s">
        <v>1130</v>
      </c>
      <c r="L748" s="139" t="s">
        <v>913</v>
      </c>
    </row>
    <row r="749" spans="2:12" ht="24" customHeight="1">
      <c r="B749" s="48">
        <v>45121504</v>
      </c>
      <c r="C749" s="45" t="s">
        <v>926</v>
      </c>
      <c r="D749" s="39">
        <v>42401</v>
      </c>
      <c r="E749" s="102" t="s">
        <v>678</v>
      </c>
      <c r="F749" s="198" t="s">
        <v>1209</v>
      </c>
      <c r="G749" s="102" t="s">
        <v>912</v>
      </c>
      <c r="H749" s="201">
        <v>1545000</v>
      </c>
      <c r="I749" s="42">
        <f t="shared" si="14"/>
        <v>1545000</v>
      </c>
      <c r="J749" s="40" t="s">
        <v>1129</v>
      </c>
      <c r="K749" s="40" t="s">
        <v>1130</v>
      </c>
      <c r="L749" s="139" t="s">
        <v>913</v>
      </c>
    </row>
    <row r="750" spans="2:12" ht="24" customHeight="1">
      <c r="B750" s="48">
        <v>45111616</v>
      </c>
      <c r="C750" s="45" t="s">
        <v>927</v>
      </c>
      <c r="D750" s="39">
        <v>42401</v>
      </c>
      <c r="E750" s="102" t="s">
        <v>678</v>
      </c>
      <c r="F750" s="198" t="s">
        <v>1209</v>
      </c>
      <c r="G750" s="102" t="s">
        <v>912</v>
      </c>
      <c r="H750" s="201">
        <v>12360000</v>
      </c>
      <c r="I750" s="42">
        <f t="shared" si="14"/>
        <v>12360000</v>
      </c>
      <c r="J750" s="40" t="s">
        <v>1129</v>
      </c>
      <c r="K750" s="40" t="s">
        <v>1130</v>
      </c>
      <c r="L750" s="139" t="s">
        <v>913</v>
      </c>
    </row>
    <row r="751" spans="2:12" ht="24" customHeight="1">
      <c r="B751" s="48">
        <v>95000000</v>
      </c>
      <c r="C751" s="45" t="s">
        <v>928</v>
      </c>
      <c r="D751" s="39">
        <v>42401</v>
      </c>
      <c r="E751" s="198" t="s">
        <v>1171</v>
      </c>
      <c r="F751" s="198" t="s">
        <v>1209</v>
      </c>
      <c r="G751" s="102" t="s">
        <v>929</v>
      </c>
      <c r="H751" s="201">
        <v>3090000000</v>
      </c>
      <c r="I751" s="42">
        <f t="shared" si="14"/>
        <v>3090000000</v>
      </c>
      <c r="J751" s="40" t="s">
        <v>1129</v>
      </c>
      <c r="K751" s="40" t="s">
        <v>1130</v>
      </c>
      <c r="L751" s="139" t="s">
        <v>913</v>
      </c>
    </row>
    <row r="752" spans="2:12" ht="24" customHeight="1">
      <c r="B752" s="48">
        <v>78111808</v>
      </c>
      <c r="C752" s="45" t="s">
        <v>930</v>
      </c>
      <c r="D752" s="39">
        <v>42401</v>
      </c>
      <c r="E752" s="198" t="s">
        <v>1171</v>
      </c>
      <c r="F752" s="198" t="s">
        <v>1209</v>
      </c>
      <c r="G752" s="102" t="s">
        <v>912</v>
      </c>
      <c r="H752" s="201">
        <v>56650000</v>
      </c>
      <c r="I752" s="42">
        <f t="shared" si="14"/>
        <v>56650000</v>
      </c>
      <c r="J752" s="40" t="s">
        <v>1129</v>
      </c>
      <c r="K752" s="40" t="s">
        <v>1130</v>
      </c>
      <c r="L752" s="139" t="s">
        <v>913</v>
      </c>
    </row>
    <row r="753" spans="2:12" ht="24" customHeight="1">
      <c r="B753" s="48">
        <v>43211711</v>
      </c>
      <c r="C753" s="45" t="s">
        <v>931</v>
      </c>
      <c r="D753" s="39">
        <v>42401</v>
      </c>
      <c r="E753" s="102" t="s">
        <v>678</v>
      </c>
      <c r="F753" s="198" t="s">
        <v>1209</v>
      </c>
      <c r="G753" s="102" t="s">
        <v>912</v>
      </c>
      <c r="H753" s="201">
        <v>13905000</v>
      </c>
      <c r="I753" s="42">
        <f t="shared" si="14"/>
        <v>13905000</v>
      </c>
      <c r="J753" s="40" t="s">
        <v>1129</v>
      </c>
      <c r="K753" s="40" t="s">
        <v>1130</v>
      </c>
      <c r="L753" s="139" t="s">
        <v>913</v>
      </c>
    </row>
    <row r="754" spans="2:12" ht="24" customHeight="1">
      <c r="B754" s="48">
        <v>11111501</v>
      </c>
      <c r="C754" s="134" t="s">
        <v>932</v>
      </c>
      <c r="D754" s="39">
        <v>42401</v>
      </c>
      <c r="E754" s="102" t="s">
        <v>678</v>
      </c>
      <c r="F754" s="198" t="s">
        <v>1209</v>
      </c>
      <c r="G754" s="102" t="s">
        <v>912</v>
      </c>
      <c r="H754" s="201">
        <v>15707500</v>
      </c>
      <c r="I754" s="42">
        <f t="shared" si="14"/>
        <v>15707500</v>
      </c>
      <c r="J754" s="40" t="s">
        <v>1129</v>
      </c>
      <c r="K754" s="40" t="s">
        <v>1130</v>
      </c>
      <c r="L754" s="139" t="s">
        <v>913</v>
      </c>
    </row>
    <row r="755" spans="2:12" ht="24" customHeight="1">
      <c r="B755" s="48">
        <v>40142000</v>
      </c>
      <c r="C755" s="134" t="s">
        <v>933</v>
      </c>
      <c r="D755" s="39">
        <v>42401</v>
      </c>
      <c r="E755" s="102" t="s">
        <v>678</v>
      </c>
      <c r="F755" s="198" t="s">
        <v>1209</v>
      </c>
      <c r="G755" s="102" t="s">
        <v>912</v>
      </c>
      <c r="H755" s="201">
        <v>427450</v>
      </c>
      <c r="I755" s="42">
        <f t="shared" si="14"/>
        <v>427450</v>
      </c>
      <c r="J755" s="40" t="s">
        <v>1129</v>
      </c>
      <c r="K755" s="40" t="s">
        <v>1130</v>
      </c>
      <c r="L755" s="139" t="s">
        <v>913</v>
      </c>
    </row>
    <row r="756" spans="2:12" ht="24" customHeight="1">
      <c r="B756" s="48">
        <v>10170000</v>
      </c>
      <c r="C756" s="134" t="s">
        <v>934</v>
      </c>
      <c r="D756" s="39">
        <v>42401</v>
      </c>
      <c r="E756" s="102" t="s">
        <v>678</v>
      </c>
      <c r="F756" s="198" t="s">
        <v>1209</v>
      </c>
      <c r="G756" s="102" t="s">
        <v>912</v>
      </c>
      <c r="H756" s="201">
        <v>4960480</v>
      </c>
      <c r="I756" s="42">
        <f t="shared" si="14"/>
        <v>4960480</v>
      </c>
      <c r="J756" s="40" t="s">
        <v>1129</v>
      </c>
      <c r="K756" s="40" t="s">
        <v>1130</v>
      </c>
      <c r="L756" s="139" t="s">
        <v>913</v>
      </c>
    </row>
    <row r="757" spans="2:12" ht="24" customHeight="1">
      <c r="B757" s="48">
        <v>10170000</v>
      </c>
      <c r="C757" s="134" t="s">
        <v>935</v>
      </c>
      <c r="D757" s="39">
        <v>42401</v>
      </c>
      <c r="E757" s="102" t="s">
        <v>678</v>
      </c>
      <c r="F757" s="198" t="s">
        <v>1209</v>
      </c>
      <c r="G757" s="102" t="s">
        <v>912</v>
      </c>
      <c r="H757" s="201">
        <v>2873700</v>
      </c>
      <c r="I757" s="42">
        <f t="shared" si="14"/>
        <v>2873700</v>
      </c>
      <c r="J757" s="40" t="s">
        <v>1129</v>
      </c>
      <c r="K757" s="40" t="s">
        <v>1130</v>
      </c>
      <c r="L757" s="139" t="s">
        <v>913</v>
      </c>
    </row>
    <row r="758" spans="2:12" ht="24" customHeight="1">
      <c r="B758" s="48">
        <v>10171700</v>
      </c>
      <c r="C758" s="134" t="s">
        <v>936</v>
      </c>
      <c r="D758" s="39">
        <v>42401</v>
      </c>
      <c r="E758" s="102" t="s">
        <v>678</v>
      </c>
      <c r="F758" s="198" t="s">
        <v>1209</v>
      </c>
      <c r="G758" s="102" t="s">
        <v>912</v>
      </c>
      <c r="H758" s="201">
        <v>2605900</v>
      </c>
      <c r="I758" s="42">
        <f t="shared" si="14"/>
        <v>2605900</v>
      </c>
      <c r="J758" s="40" t="s">
        <v>1129</v>
      </c>
      <c r="K758" s="40" t="s">
        <v>1130</v>
      </c>
      <c r="L758" s="139" t="s">
        <v>913</v>
      </c>
    </row>
    <row r="759" spans="2:12" ht="24" customHeight="1">
      <c r="B759" s="48">
        <v>10171700</v>
      </c>
      <c r="C759" s="134" t="s">
        <v>937</v>
      </c>
      <c r="D759" s="39">
        <v>42401</v>
      </c>
      <c r="E759" s="102" t="s">
        <v>678</v>
      </c>
      <c r="F759" s="198" t="s">
        <v>1209</v>
      </c>
      <c r="G759" s="102" t="s">
        <v>912</v>
      </c>
      <c r="H759" s="201">
        <v>6386000</v>
      </c>
      <c r="I759" s="42">
        <f t="shared" si="14"/>
        <v>6386000</v>
      </c>
      <c r="J759" s="40" t="s">
        <v>1129</v>
      </c>
      <c r="K759" s="40" t="s">
        <v>1130</v>
      </c>
      <c r="L759" s="139" t="s">
        <v>913</v>
      </c>
    </row>
    <row r="760" spans="2:12" ht="24" customHeight="1">
      <c r="B760" s="48">
        <v>10171702</v>
      </c>
      <c r="C760" s="134" t="s">
        <v>938</v>
      </c>
      <c r="D760" s="39">
        <v>42401</v>
      </c>
      <c r="E760" s="102" t="s">
        <v>678</v>
      </c>
      <c r="F760" s="198" t="s">
        <v>1209</v>
      </c>
      <c r="G760" s="102" t="s">
        <v>912</v>
      </c>
      <c r="H760" s="201">
        <v>512940</v>
      </c>
      <c r="I760" s="42">
        <f t="shared" si="14"/>
        <v>512940</v>
      </c>
      <c r="J760" s="40" t="s">
        <v>1129</v>
      </c>
      <c r="K760" s="40" t="s">
        <v>1130</v>
      </c>
      <c r="L760" s="139" t="s">
        <v>913</v>
      </c>
    </row>
    <row r="761" spans="2:12" ht="24" customHeight="1">
      <c r="B761" s="48">
        <v>10171500</v>
      </c>
      <c r="C761" s="134" t="s">
        <v>939</v>
      </c>
      <c r="D761" s="39">
        <v>42401</v>
      </c>
      <c r="E761" s="102" t="s">
        <v>678</v>
      </c>
      <c r="F761" s="198" t="s">
        <v>1209</v>
      </c>
      <c r="G761" s="102" t="s">
        <v>912</v>
      </c>
      <c r="H761" s="201">
        <v>1545000</v>
      </c>
      <c r="I761" s="42">
        <f t="shared" si="14"/>
        <v>1545000</v>
      </c>
      <c r="J761" s="40" t="s">
        <v>1129</v>
      </c>
      <c r="K761" s="40" t="s">
        <v>1130</v>
      </c>
      <c r="L761" s="139" t="s">
        <v>913</v>
      </c>
    </row>
    <row r="762" spans="2:12" ht="24" customHeight="1">
      <c r="B762" s="48">
        <v>10171500</v>
      </c>
      <c r="C762" s="134" t="s">
        <v>940</v>
      </c>
      <c r="D762" s="39">
        <v>42401</v>
      </c>
      <c r="E762" s="102" t="s">
        <v>678</v>
      </c>
      <c r="F762" s="198" t="s">
        <v>1209</v>
      </c>
      <c r="G762" s="102" t="s">
        <v>912</v>
      </c>
      <c r="H762" s="201">
        <v>2760400</v>
      </c>
      <c r="I762" s="42">
        <f t="shared" si="14"/>
        <v>2760400</v>
      </c>
      <c r="J762" s="40" t="s">
        <v>1129</v>
      </c>
      <c r="K762" s="40" t="s">
        <v>1130</v>
      </c>
      <c r="L762" s="139" t="s">
        <v>913</v>
      </c>
    </row>
    <row r="763" spans="2:12" ht="24" customHeight="1">
      <c r="B763" s="48">
        <v>10171500</v>
      </c>
      <c r="C763" s="134" t="s">
        <v>941</v>
      </c>
      <c r="D763" s="39">
        <v>42401</v>
      </c>
      <c r="E763" s="102" t="s">
        <v>678</v>
      </c>
      <c r="F763" s="198" t="s">
        <v>1209</v>
      </c>
      <c r="G763" s="102" t="s">
        <v>912</v>
      </c>
      <c r="H763" s="201">
        <v>568560</v>
      </c>
      <c r="I763" s="42">
        <f t="shared" si="14"/>
        <v>568560</v>
      </c>
      <c r="J763" s="40" t="s">
        <v>1129</v>
      </c>
      <c r="K763" s="40" t="s">
        <v>1130</v>
      </c>
      <c r="L763" s="139" t="s">
        <v>913</v>
      </c>
    </row>
    <row r="764" spans="2:12" ht="24" customHeight="1">
      <c r="B764" s="48">
        <v>10171500</v>
      </c>
      <c r="C764" s="134" t="s">
        <v>942</v>
      </c>
      <c r="D764" s="39">
        <v>42401</v>
      </c>
      <c r="E764" s="102" t="s">
        <v>678</v>
      </c>
      <c r="F764" s="198" t="s">
        <v>1209</v>
      </c>
      <c r="G764" s="102" t="s">
        <v>912</v>
      </c>
      <c r="H764" s="201">
        <v>7107000</v>
      </c>
      <c r="I764" s="42">
        <f t="shared" si="14"/>
        <v>7107000</v>
      </c>
      <c r="J764" s="40" t="s">
        <v>1129</v>
      </c>
      <c r="K764" s="40" t="s">
        <v>1130</v>
      </c>
      <c r="L764" s="139" t="s">
        <v>913</v>
      </c>
    </row>
    <row r="765" spans="2:12" ht="24" customHeight="1">
      <c r="B765" s="48">
        <v>10191509</v>
      </c>
      <c r="C765" s="134" t="s">
        <v>943</v>
      </c>
      <c r="D765" s="39">
        <v>42401</v>
      </c>
      <c r="E765" s="102" t="s">
        <v>678</v>
      </c>
      <c r="F765" s="198" t="s">
        <v>1209</v>
      </c>
      <c r="G765" s="102" t="s">
        <v>912</v>
      </c>
      <c r="H765" s="201">
        <v>1648000</v>
      </c>
      <c r="I765" s="42">
        <f t="shared" si="14"/>
        <v>1648000</v>
      </c>
      <c r="J765" s="40" t="s">
        <v>1129</v>
      </c>
      <c r="K765" s="40" t="s">
        <v>1130</v>
      </c>
      <c r="L765" s="139" t="s">
        <v>913</v>
      </c>
    </row>
    <row r="766" spans="2:12" ht="24" customHeight="1">
      <c r="B766" s="48">
        <v>10191509</v>
      </c>
      <c r="C766" s="134" t="s">
        <v>944</v>
      </c>
      <c r="D766" s="39">
        <v>42401</v>
      </c>
      <c r="E766" s="102" t="s">
        <v>678</v>
      </c>
      <c r="F766" s="198" t="s">
        <v>1209</v>
      </c>
      <c r="G766" s="102" t="s">
        <v>912</v>
      </c>
      <c r="H766" s="201">
        <v>432600</v>
      </c>
      <c r="I766" s="42">
        <f t="shared" si="14"/>
        <v>432600</v>
      </c>
      <c r="J766" s="40" t="s">
        <v>1129</v>
      </c>
      <c r="K766" s="40" t="s">
        <v>1130</v>
      </c>
      <c r="L766" s="139" t="s">
        <v>913</v>
      </c>
    </row>
    <row r="767" spans="2:12" ht="24" customHeight="1">
      <c r="B767" s="48">
        <v>10191509</v>
      </c>
      <c r="C767" s="134" t="s">
        <v>945</v>
      </c>
      <c r="D767" s="39">
        <v>42401</v>
      </c>
      <c r="E767" s="102" t="s">
        <v>678</v>
      </c>
      <c r="F767" s="198" t="s">
        <v>1209</v>
      </c>
      <c r="G767" s="102" t="s">
        <v>912</v>
      </c>
      <c r="H767" s="201">
        <v>2348400</v>
      </c>
      <c r="I767" s="42">
        <f t="shared" si="14"/>
        <v>2348400</v>
      </c>
      <c r="J767" s="40" t="s">
        <v>1129</v>
      </c>
      <c r="K767" s="40" t="s">
        <v>1130</v>
      </c>
      <c r="L767" s="139" t="s">
        <v>913</v>
      </c>
    </row>
    <row r="768" spans="2:12" ht="24" customHeight="1">
      <c r="B768" s="48">
        <v>10191509</v>
      </c>
      <c r="C768" s="134" t="s">
        <v>946</v>
      </c>
      <c r="D768" s="39">
        <v>42401</v>
      </c>
      <c r="E768" s="102" t="s">
        <v>678</v>
      </c>
      <c r="F768" s="198" t="s">
        <v>1209</v>
      </c>
      <c r="G768" s="102" t="s">
        <v>912</v>
      </c>
      <c r="H768" s="201">
        <v>2966400</v>
      </c>
      <c r="I768" s="42">
        <f t="shared" si="14"/>
        <v>2966400</v>
      </c>
      <c r="J768" s="40" t="s">
        <v>1129</v>
      </c>
      <c r="K768" s="40" t="s">
        <v>1130</v>
      </c>
      <c r="L768" s="139" t="s">
        <v>913</v>
      </c>
    </row>
    <row r="769" spans="2:12" ht="24" customHeight="1">
      <c r="B769" s="48">
        <v>24111503</v>
      </c>
      <c r="C769" s="134" t="s">
        <v>947</v>
      </c>
      <c r="D769" s="39">
        <v>42401</v>
      </c>
      <c r="E769" s="102" t="s">
        <v>678</v>
      </c>
      <c r="F769" s="198" t="s">
        <v>1209</v>
      </c>
      <c r="G769" s="102" t="s">
        <v>912</v>
      </c>
      <c r="H769" s="201">
        <v>9640800</v>
      </c>
      <c r="I769" s="42">
        <f t="shared" si="14"/>
        <v>9640800</v>
      </c>
      <c r="J769" s="40" t="s">
        <v>1129</v>
      </c>
      <c r="K769" s="40" t="s">
        <v>1130</v>
      </c>
      <c r="L769" s="139" t="s">
        <v>913</v>
      </c>
    </row>
    <row r="770" spans="2:12" ht="24" customHeight="1">
      <c r="B770" s="48">
        <v>53131609</v>
      </c>
      <c r="C770" s="134" t="s">
        <v>948</v>
      </c>
      <c r="D770" s="39">
        <v>42401</v>
      </c>
      <c r="E770" s="102" t="s">
        <v>678</v>
      </c>
      <c r="F770" s="198" t="s">
        <v>1209</v>
      </c>
      <c r="G770" s="102" t="s">
        <v>912</v>
      </c>
      <c r="H770" s="201">
        <v>7107000</v>
      </c>
      <c r="I770" s="42">
        <f t="shared" si="14"/>
        <v>7107000</v>
      </c>
      <c r="J770" s="40" t="s">
        <v>1129</v>
      </c>
      <c r="K770" s="40" t="s">
        <v>1130</v>
      </c>
      <c r="L770" s="139" t="s">
        <v>913</v>
      </c>
    </row>
    <row r="771" spans="2:12" ht="24" customHeight="1">
      <c r="B771" s="48">
        <v>60101810</v>
      </c>
      <c r="C771" s="134" t="s">
        <v>949</v>
      </c>
      <c r="D771" s="39">
        <v>42401</v>
      </c>
      <c r="E771" s="102" t="s">
        <v>678</v>
      </c>
      <c r="F771" s="198" t="s">
        <v>1209</v>
      </c>
      <c r="G771" s="102" t="s">
        <v>912</v>
      </c>
      <c r="H771" s="201">
        <v>226600</v>
      </c>
      <c r="I771" s="42">
        <f t="shared" si="14"/>
        <v>226600</v>
      </c>
      <c r="J771" s="40" t="s">
        <v>1129</v>
      </c>
      <c r="K771" s="40" t="s">
        <v>1130</v>
      </c>
      <c r="L771" s="139" t="s">
        <v>913</v>
      </c>
    </row>
    <row r="772" spans="2:12" ht="24" customHeight="1">
      <c r="B772" s="48">
        <v>27112029</v>
      </c>
      <c r="C772" s="134" t="s">
        <v>950</v>
      </c>
      <c r="D772" s="39">
        <v>42401</v>
      </c>
      <c r="E772" s="102" t="s">
        <v>678</v>
      </c>
      <c r="F772" s="198" t="s">
        <v>1209</v>
      </c>
      <c r="G772" s="102" t="s">
        <v>912</v>
      </c>
      <c r="H772" s="201">
        <v>370800</v>
      </c>
      <c r="I772" s="42">
        <f t="shared" si="14"/>
        <v>370800</v>
      </c>
      <c r="J772" s="40" t="s">
        <v>1129</v>
      </c>
      <c r="K772" s="40" t="s">
        <v>1130</v>
      </c>
      <c r="L772" s="139" t="s">
        <v>913</v>
      </c>
    </row>
    <row r="773" spans="2:12" ht="24" customHeight="1">
      <c r="B773" s="48">
        <v>24111500</v>
      </c>
      <c r="C773" s="134" t="s">
        <v>951</v>
      </c>
      <c r="D773" s="39">
        <v>42401</v>
      </c>
      <c r="E773" s="102" t="s">
        <v>678</v>
      </c>
      <c r="F773" s="198" t="s">
        <v>1209</v>
      </c>
      <c r="G773" s="102" t="s">
        <v>912</v>
      </c>
      <c r="H773" s="201">
        <v>320000</v>
      </c>
      <c r="I773" s="42">
        <f t="shared" si="14"/>
        <v>320000</v>
      </c>
      <c r="J773" s="40" t="s">
        <v>1129</v>
      </c>
      <c r="K773" s="40" t="s">
        <v>1130</v>
      </c>
      <c r="L773" s="139" t="s">
        <v>913</v>
      </c>
    </row>
    <row r="774" spans="2:12" ht="24" customHeight="1">
      <c r="B774" s="195">
        <v>25171507</v>
      </c>
      <c r="C774" s="134" t="s">
        <v>952</v>
      </c>
      <c r="D774" s="39">
        <v>42401</v>
      </c>
      <c r="E774" s="102" t="s">
        <v>678</v>
      </c>
      <c r="F774" s="198" t="s">
        <v>1209</v>
      </c>
      <c r="G774" s="102" t="s">
        <v>912</v>
      </c>
      <c r="H774" s="201">
        <v>250200</v>
      </c>
      <c r="I774" s="42">
        <f t="shared" si="14"/>
        <v>250200</v>
      </c>
      <c r="J774" s="40" t="s">
        <v>1129</v>
      </c>
      <c r="K774" s="40" t="s">
        <v>1130</v>
      </c>
      <c r="L774" s="139" t="s">
        <v>913</v>
      </c>
    </row>
    <row r="775" spans="2:12" ht="24" customHeight="1">
      <c r="B775" s="48">
        <v>21101800</v>
      </c>
      <c r="C775" s="134" t="s">
        <v>953</v>
      </c>
      <c r="D775" s="39">
        <v>42401</v>
      </c>
      <c r="E775" s="102" t="s">
        <v>678</v>
      </c>
      <c r="F775" s="198" t="s">
        <v>1209</v>
      </c>
      <c r="G775" s="102" t="s">
        <v>912</v>
      </c>
      <c r="H775" s="201">
        <v>2500000</v>
      </c>
      <c r="I775" s="42">
        <f t="shared" si="14"/>
        <v>2500000</v>
      </c>
      <c r="J775" s="40" t="s">
        <v>1129</v>
      </c>
      <c r="K775" s="40" t="s">
        <v>1130</v>
      </c>
      <c r="L775" s="139" t="s">
        <v>913</v>
      </c>
    </row>
    <row r="776" spans="2:12" ht="24" customHeight="1">
      <c r="B776" s="48">
        <v>31150000</v>
      </c>
      <c r="C776" s="134" t="s">
        <v>954</v>
      </c>
      <c r="D776" s="39">
        <v>42401</v>
      </c>
      <c r="E776" s="102" t="s">
        <v>678</v>
      </c>
      <c r="F776" s="198" t="s">
        <v>1209</v>
      </c>
      <c r="G776" s="102" t="s">
        <v>912</v>
      </c>
      <c r="H776" s="201">
        <v>309000</v>
      </c>
      <c r="I776" s="42">
        <f t="shared" si="14"/>
        <v>309000</v>
      </c>
      <c r="J776" s="40" t="s">
        <v>1129</v>
      </c>
      <c r="K776" s="40" t="s">
        <v>1130</v>
      </c>
      <c r="L776" s="139" t="s">
        <v>913</v>
      </c>
    </row>
    <row r="777" spans="2:12" ht="24" customHeight="1">
      <c r="B777" s="48">
        <v>31191506</v>
      </c>
      <c r="C777" s="134" t="s">
        <v>955</v>
      </c>
      <c r="D777" s="39">
        <v>42401</v>
      </c>
      <c r="E777" s="102" t="s">
        <v>678</v>
      </c>
      <c r="F777" s="198" t="s">
        <v>1209</v>
      </c>
      <c r="G777" s="102" t="s">
        <v>912</v>
      </c>
      <c r="H777" s="201">
        <v>1261750</v>
      </c>
      <c r="I777" s="42">
        <f t="shared" si="14"/>
        <v>1261750</v>
      </c>
      <c r="J777" s="40" t="s">
        <v>1129</v>
      </c>
      <c r="K777" s="40" t="s">
        <v>1130</v>
      </c>
      <c r="L777" s="139" t="s">
        <v>913</v>
      </c>
    </row>
    <row r="778" spans="2:12" ht="24" customHeight="1">
      <c r="B778" s="48">
        <v>27112001</v>
      </c>
      <c r="C778" s="134" t="s">
        <v>956</v>
      </c>
      <c r="D778" s="39">
        <v>42401</v>
      </c>
      <c r="E778" s="102" t="s">
        <v>678</v>
      </c>
      <c r="F778" s="198" t="s">
        <v>1209</v>
      </c>
      <c r="G778" s="102" t="s">
        <v>912</v>
      </c>
      <c r="H778" s="201">
        <v>309000</v>
      </c>
      <c r="I778" s="42">
        <f t="shared" si="14"/>
        <v>309000</v>
      </c>
      <c r="J778" s="40" t="s">
        <v>1129</v>
      </c>
      <c r="K778" s="40" t="s">
        <v>1130</v>
      </c>
      <c r="L778" s="139" t="s">
        <v>913</v>
      </c>
    </row>
    <row r="779" spans="2:12" ht="24" customHeight="1">
      <c r="B779" s="48">
        <v>11162111</v>
      </c>
      <c r="C779" s="134" t="s">
        <v>957</v>
      </c>
      <c r="D779" s="39">
        <v>42401</v>
      </c>
      <c r="E779" s="102" t="s">
        <v>678</v>
      </c>
      <c r="F779" s="198" t="s">
        <v>1209</v>
      </c>
      <c r="G779" s="102" t="s">
        <v>912</v>
      </c>
      <c r="H779" s="201">
        <v>148320</v>
      </c>
      <c r="I779" s="42">
        <f t="shared" si="14"/>
        <v>148320</v>
      </c>
      <c r="J779" s="40" t="s">
        <v>1129</v>
      </c>
      <c r="K779" s="40" t="s">
        <v>1130</v>
      </c>
      <c r="L779" s="139" t="s">
        <v>913</v>
      </c>
    </row>
    <row r="780" spans="2:12" ht="24" customHeight="1">
      <c r="B780" s="48">
        <v>47131604</v>
      </c>
      <c r="C780" s="134" t="s">
        <v>958</v>
      </c>
      <c r="D780" s="39">
        <v>42401</v>
      </c>
      <c r="E780" s="102" t="s">
        <v>678</v>
      </c>
      <c r="F780" s="198" t="s">
        <v>1209</v>
      </c>
      <c r="G780" s="102" t="s">
        <v>912</v>
      </c>
      <c r="H780" s="201">
        <v>123600</v>
      </c>
      <c r="I780" s="42">
        <f t="shared" si="14"/>
        <v>123600</v>
      </c>
      <c r="J780" s="40" t="s">
        <v>1129</v>
      </c>
      <c r="K780" s="40" t="s">
        <v>1130</v>
      </c>
      <c r="L780" s="139" t="s">
        <v>913</v>
      </c>
    </row>
    <row r="781" spans="2:12" ht="24" customHeight="1">
      <c r="B781" s="48">
        <v>27112003</v>
      </c>
      <c r="C781" s="134" t="s">
        <v>959</v>
      </c>
      <c r="D781" s="39">
        <v>42401</v>
      </c>
      <c r="E781" s="102" t="s">
        <v>678</v>
      </c>
      <c r="F781" s="198" t="s">
        <v>1209</v>
      </c>
      <c r="G781" s="102" t="s">
        <v>912</v>
      </c>
      <c r="H781" s="201">
        <v>257500</v>
      </c>
      <c r="I781" s="42">
        <f t="shared" si="14"/>
        <v>257500</v>
      </c>
      <c r="J781" s="40" t="s">
        <v>1129</v>
      </c>
      <c r="K781" s="40" t="s">
        <v>1130</v>
      </c>
      <c r="L781" s="139" t="s">
        <v>913</v>
      </c>
    </row>
    <row r="782" spans="2:12" ht="24" customHeight="1">
      <c r="B782" s="48">
        <v>27112019</v>
      </c>
      <c r="C782" s="134" t="s">
        <v>960</v>
      </c>
      <c r="D782" s="39">
        <v>42401</v>
      </c>
      <c r="E782" s="102" t="s">
        <v>678</v>
      </c>
      <c r="F782" s="198" t="s">
        <v>1209</v>
      </c>
      <c r="G782" s="102" t="s">
        <v>912</v>
      </c>
      <c r="H782" s="201">
        <v>1699500</v>
      </c>
      <c r="I782" s="42">
        <f t="shared" si="14"/>
        <v>1699500</v>
      </c>
      <c r="J782" s="40" t="s">
        <v>1129</v>
      </c>
      <c r="K782" s="40" t="s">
        <v>1130</v>
      </c>
      <c r="L782" s="139" t="s">
        <v>913</v>
      </c>
    </row>
    <row r="783" spans="2:12" ht="24" customHeight="1">
      <c r="B783" s="48">
        <v>21101801</v>
      </c>
      <c r="C783" s="134" t="s">
        <v>961</v>
      </c>
      <c r="D783" s="39">
        <v>42401</v>
      </c>
      <c r="E783" s="102" t="s">
        <v>678</v>
      </c>
      <c r="F783" s="198" t="s">
        <v>1209</v>
      </c>
      <c r="G783" s="102" t="s">
        <v>912</v>
      </c>
      <c r="H783" s="201">
        <v>370800</v>
      </c>
      <c r="I783" s="42">
        <f t="shared" si="14"/>
        <v>370800</v>
      </c>
      <c r="J783" s="40" t="s">
        <v>1129</v>
      </c>
      <c r="K783" s="40" t="s">
        <v>1130</v>
      </c>
      <c r="L783" s="139" t="s">
        <v>913</v>
      </c>
    </row>
    <row r="784" spans="2:12" ht="24" customHeight="1">
      <c r="B784" s="48">
        <v>21101801</v>
      </c>
      <c r="C784" s="134" t="s">
        <v>962</v>
      </c>
      <c r="D784" s="39">
        <v>42401</v>
      </c>
      <c r="E784" s="102" t="s">
        <v>678</v>
      </c>
      <c r="F784" s="198" t="s">
        <v>1209</v>
      </c>
      <c r="G784" s="102" t="s">
        <v>912</v>
      </c>
      <c r="H784" s="201">
        <v>618000</v>
      </c>
      <c r="I784" s="42">
        <f t="shared" si="14"/>
        <v>618000</v>
      </c>
      <c r="J784" s="40" t="s">
        <v>1129</v>
      </c>
      <c r="K784" s="40" t="s">
        <v>1130</v>
      </c>
      <c r="L784" s="139" t="s">
        <v>913</v>
      </c>
    </row>
    <row r="785" spans="2:12" ht="24" customHeight="1">
      <c r="B785" s="48">
        <v>27112006</v>
      </c>
      <c r="C785" s="134" t="s">
        <v>963</v>
      </c>
      <c r="D785" s="39">
        <v>42401</v>
      </c>
      <c r="E785" s="102" t="s">
        <v>678</v>
      </c>
      <c r="F785" s="198" t="s">
        <v>1209</v>
      </c>
      <c r="G785" s="102" t="s">
        <v>912</v>
      </c>
      <c r="H785" s="201">
        <v>1184500</v>
      </c>
      <c r="I785" s="42">
        <f t="shared" si="14"/>
        <v>1184500</v>
      </c>
      <c r="J785" s="40" t="s">
        <v>1129</v>
      </c>
      <c r="K785" s="40" t="s">
        <v>1130</v>
      </c>
      <c r="L785" s="139" t="s">
        <v>913</v>
      </c>
    </row>
    <row r="786" spans="2:12" ht="24" customHeight="1">
      <c r="B786" s="48">
        <v>22101701</v>
      </c>
      <c r="C786" s="134" t="s">
        <v>964</v>
      </c>
      <c r="D786" s="39">
        <v>42401</v>
      </c>
      <c r="E786" s="102" t="s">
        <v>678</v>
      </c>
      <c r="F786" s="198" t="s">
        <v>1209</v>
      </c>
      <c r="G786" s="102" t="s">
        <v>912</v>
      </c>
      <c r="H786" s="201">
        <v>18540</v>
      </c>
      <c r="I786" s="42">
        <f t="shared" si="14"/>
        <v>18540</v>
      </c>
      <c r="J786" s="40" t="s">
        <v>1129</v>
      </c>
      <c r="K786" s="40" t="s">
        <v>1130</v>
      </c>
      <c r="L786" s="139" t="s">
        <v>913</v>
      </c>
    </row>
    <row r="787" spans="2:12" ht="24" customHeight="1">
      <c r="B787" s="48">
        <v>27112004</v>
      </c>
      <c r="C787" s="134" t="s">
        <v>965</v>
      </c>
      <c r="D787" s="39">
        <v>42401</v>
      </c>
      <c r="E787" s="102" t="s">
        <v>678</v>
      </c>
      <c r="F787" s="198" t="s">
        <v>1209</v>
      </c>
      <c r="G787" s="102" t="s">
        <v>912</v>
      </c>
      <c r="H787" s="201">
        <v>360500</v>
      </c>
      <c r="I787" s="42">
        <f t="shared" si="14"/>
        <v>360500</v>
      </c>
      <c r="J787" s="40" t="s">
        <v>1129</v>
      </c>
      <c r="K787" s="40" t="s">
        <v>1130</v>
      </c>
      <c r="L787" s="139" t="s">
        <v>913</v>
      </c>
    </row>
    <row r="788" spans="2:12" ht="24" customHeight="1">
      <c r="B788" s="48">
        <v>27112002</v>
      </c>
      <c r="C788" s="134" t="s">
        <v>966</v>
      </c>
      <c r="D788" s="39">
        <v>42401</v>
      </c>
      <c r="E788" s="102" t="s">
        <v>678</v>
      </c>
      <c r="F788" s="198" t="s">
        <v>1209</v>
      </c>
      <c r="G788" s="102" t="s">
        <v>912</v>
      </c>
      <c r="H788" s="201">
        <v>185400</v>
      </c>
      <c r="I788" s="42">
        <f aca="true" t="shared" si="15" ref="I788:I851">H788</f>
        <v>185400</v>
      </c>
      <c r="J788" s="40" t="s">
        <v>1129</v>
      </c>
      <c r="K788" s="40" t="s">
        <v>1130</v>
      </c>
      <c r="L788" s="139" t="s">
        <v>913</v>
      </c>
    </row>
    <row r="789" spans="2:12" ht="24" customHeight="1">
      <c r="B789" s="195">
        <v>24112200</v>
      </c>
      <c r="C789" s="134" t="s">
        <v>967</v>
      </c>
      <c r="D789" s="39">
        <v>42401</v>
      </c>
      <c r="E789" s="102" t="s">
        <v>678</v>
      </c>
      <c r="F789" s="198" t="s">
        <v>1209</v>
      </c>
      <c r="G789" s="102" t="s">
        <v>912</v>
      </c>
      <c r="H789" s="201">
        <v>115875</v>
      </c>
      <c r="I789" s="42">
        <f t="shared" si="15"/>
        <v>115875</v>
      </c>
      <c r="J789" s="40" t="s">
        <v>1129</v>
      </c>
      <c r="K789" s="40" t="s">
        <v>1130</v>
      </c>
      <c r="L789" s="139" t="s">
        <v>913</v>
      </c>
    </row>
    <row r="790" spans="2:12" ht="24" customHeight="1">
      <c r="B790" s="48">
        <v>46181504</v>
      </c>
      <c r="C790" s="134" t="s">
        <v>968</v>
      </c>
      <c r="D790" s="39">
        <v>42401</v>
      </c>
      <c r="E790" s="102" t="s">
        <v>678</v>
      </c>
      <c r="F790" s="198" t="s">
        <v>1209</v>
      </c>
      <c r="G790" s="102" t="s">
        <v>912</v>
      </c>
      <c r="H790" s="201">
        <v>133900</v>
      </c>
      <c r="I790" s="42">
        <f t="shared" si="15"/>
        <v>133900</v>
      </c>
      <c r="J790" s="40" t="s">
        <v>1129</v>
      </c>
      <c r="K790" s="40" t="s">
        <v>1130</v>
      </c>
      <c r="L790" s="139" t="s">
        <v>913</v>
      </c>
    </row>
    <row r="791" spans="2:12" ht="24" customHeight="1">
      <c r="B791" s="48">
        <v>46181701</v>
      </c>
      <c r="C791" s="203" t="s">
        <v>969</v>
      </c>
      <c r="D791" s="39">
        <v>42401</v>
      </c>
      <c r="E791" s="102" t="s">
        <v>678</v>
      </c>
      <c r="F791" s="198" t="s">
        <v>1209</v>
      </c>
      <c r="G791" s="102" t="s">
        <v>912</v>
      </c>
      <c r="H791" s="201">
        <v>257500</v>
      </c>
      <c r="I791" s="42">
        <f t="shared" si="15"/>
        <v>257500</v>
      </c>
      <c r="J791" s="40" t="s">
        <v>1129</v>
      </c>
      <c r="K791" s="40" t="s">
        <v>1130</v>
      </c>
      <c r="L791" s="139" t="s">
        <v>913</v>
      </c>
    </row>
    <row r="792" spans="2:12" ht="24" customHeight="1">
      <c r="B792" s="195">
        <v>60122800</v>
      </c>
      <c r="C792" s="134" t="s">
        <v>970</v>
      </c>
      <c r="D792" s="39">
        <v>42401</v>
      </c>
      <c r="E792" s="102" t="s">
        <v>678</v>
      </c>
      <c r="F792" s="198" t="s">
        <v>1209</v>
      </c>
      <c r="G792" s="102" t="s">
        <v>912</v>
      </c>
      <c r="H792" s="201">
        <v>453200</v>
      </c>
      <c r="I792" s="42">
        <f t="shared" si="15"/>
        <v>453200</v>
      </c>
      <c r="J792" s="40" t="s">
        <v>1129</v>
      </c>
      <c r="K792" s="40" t="s">
        <v>1130</v>
      </c>
      <c r="L792" s="139" t="s">
        <v>913</v>
      </c>
    </row>
    <row r="793" spans="2:12" ht="24" customHeight="1">
      <c r="B793" s="195">
        <v>60122800</v>
      </c>
      <c r="C793" s="134" t="s">
        <v>971</v>
      </c>
      <c r="D793" s="39">
        <v>42401</v>
      </c>
      <c r="E793" s="102" t="s">
        <v>678</v>
      </c>
      <c r="F793" s="198" t="s">
        <v>1209</v>
      </c>
      <c r="G793" s="102" t="s">
        <v>912</v>
      </c>
      <c r="H793" s="201">
        <v>288400</v>
      </c>
      <c r="I793" s="42">
        <f t="shared" si="15"/>
        <v>288400</v>
      </c>
      <c r="J793" s="40" t="s">
        <v>1129</v>
      </c>
      <c r="K793" s="40" t="s">
        <v>1130</v>
      </c>
      <c r="L793" s="139" t="s">
        <v>913</v>
      </c>
    </row>
    <row r="794" spans="2:12" ht="24" customHeight="1">
      <c r="B794" s="48">
        <v>46181900</v>
      </c>
      <c r="C794" s="134" t="s">
        <v>972</v>
      </c>
      <c r="D794" s="39">
        <v>42401</v>
      </c>
      <c r="E794" s="102" t="s">
        <v>678</v>
      </c>
      <c r="F794" s="198" t="s">
        <v>1209</v>
      </c>
      <c r="G794" s="102" t="s">
        <v>912</v>
      </c>
      <c r="H794" s="201">
        <v>154500</v>
      </c>
      <c r="I794" s="42">
        <f t="shared" si="15"/>
        <v>154500</v>
      </c>
      <c r="J794" s="40" t="s">
        <v>1129</v>
      </c>
      <c r="K794" s="40" t="s">
        <v>1130</v>
      </c>
      <c r="L794" s="139" t="s">
        <v>913</v>
      </c>
    </row>
    <row r="795" spans="2:12" ht="24" customHeight="1">
      <c r="B795" s="48">
        <v>42131501</v>
      </c>
      <c r="C795" s="134" t="s">
        <v>973</v>
      </c>
      <c r="D795" s="39">
        <v>42401</v>
      </c>
      <c r="E795" s="102" t="s">
        <v>678</v>
      </c>
      <c r="F795" s="198" t="s">
        <v>1209</v>
      </c>
      <c r="G795" s="102" t="s">
        <v>912</v>
      </c>
      <c r="H795" s="201">
        <v>309000</v>
      </c>
      <c r="I795" s="42">
        <f t="shared" si="15"/>
        <v>309000</v>
      </c>
      <c r="J795" s="40" t="s">
        <v>1129</v>
      </c>
      <c r="K795" s="40" t="s">
        <v>1130</v>
      </c>
      <c r="L795" s="139" t="s">
        <v>913</v>
      </c>
    </row>
    <row r="796" spans="2:12" ht="24" customHeight="1">
      <c r="B796" s="48">
        <v>24102008</v>
      </c>
      <c r="C796" s="134" t="s">
        <v>974</v>
      </c>
      <c r="D796" s="39">
        <v>42401</v>
      </c>
      <c r="E796" s="102" t="s">
        <v>678</v>
      </c>
      <c r="F796" s="198" t="s">
        <v>1209</v>
      </c>
      <c r="G796" s="102" t="s">
        <v>912</v>
      </c>
      <c r="H796" s="201">
        <v>267800</v>
      </c>
      <c r="I796" s="42">
        <f t="shared" si="15"/>
        <v>267800</v>
      </c>
      <c r="J796" s="40" t="s">
        <v>1129</v>
      </c>
      <c r="K796" s="40" t="s">
        <v>1130</v>
      </c>
      <c r="L796" s="139" t="s">
        <v>913</v>
      </c>
    </row>
    <row r="797" spans="2:12" ht="24" customHeight="1">
      <c r="B797" s="48">
        <v>23242114</v>
      </c>
      <c r="C797" s="134" t="s">
        <v>975</v>
      </c>
      <c r="D797" s="39">
        <v>42401</v>
      </c>
      <c r="E797" s="102" t="s">
        <v>678</v>
      </c>
      <c r="F797" s="198" t="s">
        <v>1209</v>
      </c>
      <c r="G797" s="102" t="s">
        <v>912</v>
      </c>
      <c r="H797" s="201">
        <v>164800</v>
      </c>
      <c r="I797" s="42">
        <f t="shared" si="15"/>
        <v>164800</v>
      </c>
      <c r="J797" s="40" t="s">
        <v>1129</v>
      </c>
      <c r="K797" s="40" t="s">
        <v>1130</v>
      </c>
      <c r="L797" s="139" t="s">
        <v>913</v>
      </c>
    </row>
    <row r="798" spans="2:12" ht="24" customHeight="1">
      <c r="B798" s="48">
        <v>21101511</v>
      </c>
      <c r="C798" s="134" t="s">
        <v>976</v>
      </c>
      <c r="D798" s="39">
        <v>42401</v>
      </c>
      <c r="E798" s="102" t="s">
        <v>678</v>
      </c>
      <c r="F798" s="198" t="s">
        <v>1209</v>
      </c>
      <c r="G798" s="102" t="s">
        <v>912</v>
      </c>
      <c r="H798" s="201">
        <v>401700</v>
      </c>
      <c r="I798" s="42">
        <f t="shared" si="15"/>
        <v>401700</v>
      </c>
      <c r="J798" s="40" t="s">
        <v>1129</v>
      </c>
      <c r="K798" s="40" t="s">
        <v>1130</v>
      </c>
      <c r="L798" s="139" t="s">
        <v>913</v>
      </c>
    </row>
    <row r="799" spans="2:12" ht="24" customHeight="1">
      <c r="B799" s="48">
        <v>27112005</v>
      </c>
      <c r="C799" s="134" t="s">
        <v>1481</v>
      </c>
      <c r="D799" s="39">
        <v>42401</v>
      </c>
      <c r="E799" s="102" t="s">
        <v>678</v>
      </c>
      <c r="F799" s="198" t="s">
        <v>1209</v>
      </c>
      <c r="G799" s="102" t="s">
        <v>912</v>
      </c>
      <c r="H799" s="201">
        <v>185400</v>
      </c>
      <c r="I799" s="42">
        <f t="shared" si="15"/>
        <v>185400</v>
      </c>
      <c r="J799" s="40" t="s">
        <v>1129</v>
      </c>
      <c r="K799" s="40" t="s">
        <v>1130</v>
      </c>
      <c r="L799" s="139" t="s">
        <v>913</v>
      </c>
    </row>
    <row r="800" spans="2:12" ht="24" customHeight="1">
      <c r="B800" s="48">
        <v>27112007</v>
      </c>
      <c r="C800" s="134" t="s">
        <v>977</v>
      </c>
      <c r="D800" s="39">
        <v>42401</v>
      </c>
      <c r="E800" s="102" t="s">
        <v>678</v>
      </c>
      <c r="F800" s="198" t="s">
        <v>1209</v>
      </c>
      <c r="G800" s="102" t="s">
        <v>912</v>
      </c>
      <c r="H800" s="201">
        <v>266000</v>
      </c>
      <c r="I800" s="42">
        <f t="shared" si="15"/>
        <v>266000</v>
      </c>
      <c r="J800" s="40" t="s">
        <v>1129</v>
      </c>
      <c r="K800" s="40" t="s">
        <v>1130</v>
      </c>
      <c r="L800" s="139" t="s">
        <v>913</v>
      </c>
    </row>
    <row r="801" spans="2:12" ht="24" customHeight="1">
      <c r="B801" s="195">
        <v>81100000</v>
      </c>
      <c r="C801" s="188" t="s">
        <v>884</v>
      </c>
      <c r="D801" s="39">
        <v>42401</v>
      </c>
      <c r="E801" s="198" t="s">
        <v>1171</v>
      </c>
      <c r="F801" s="198" t="s">
        <v>1222</v>
      </c>
      <c r="G801" s="198" t="s">
        <v>1128</v>
      </c>
      <c r="H801" s="185">
        <f>2*12*3279030</f>
        <v>78696720</v>
      </c>
      <c r="I801" s="42">
        <f t="shared" si="15"/>
        <v>78696720</v>
      </c>
      <c r="J801" s="40" t="s">
        <v>1129</v>
      </c>
      <c r="K801" s="40" t="s">
        <v>1130</v>
      </c>
      <c r="L801" s="186" t="s">
        <v>978</v>
      </c>
    </row>
    <row r="802" spans="2:12" ht="24" customHeight="1">
      <c r="B802" s="195">
        <v>81100000</v>
      </c>
      <c r="C802" s="188" t="s">
        <v>886</v>
      </c>
      <c r="D802" s="39">
        <v>42401</v>
      </c>
      <c r="E802" s="198" t="s">
        <v>1171</v>
      </c>
      <c r="F802" s="198" t="s">
        <v>1222</v>
      </c>
      <c r="G802" s="198" t="s">
        <v>887</v>
      </c>
      <c r="H802" s="185">
        <f>13*12*3068340</f>
        <v>478661040</v>
      </c>
      <c r="I802" s="42">
        <f t="shared" si="15"/>
        <v>478661040</v>
      </c>
      <c r="J802" s="40" t="s">
        <v>1129</v>
      </c>
      <c r="K802" s="40" t="s">
        <v>1130</v>
      </c>
      <c r="L802" s="186" t="s">
        <v>978</v>
      </c>
    </row>
    <row r="803" spans="2:12" ht="24" customHeight="1">
      <c r="B803" s="195">
        <v>81100000</v>
      </c>
      <c r="C803" s="188" t="s">
        <v>888</v>
      </c>
      <c r="D803" s="39">
        <v>42401</v>
      </c>
      <c r="E803" s="198" t="s">
        <v>1171</v>
      </c>
      <c r="F803" s="198" t="s">
        <v>1222</v>
      </c>
      <c r="G803" s="198" t="s">
        <v>887</v>
      </c>
      <c r="H803" s="185">
        <f>2*12*2934380</f>
        <v>70425120</v>
      </c>
      <c r="I803" s="42">
        <f t="shared" si="15"/>
        <v>70425120</v>
      </c>
      <c r="J803" s="40" t="s">
        <v>1129</v>
      </c>
      <c r="K803" s="40" t="s">
        <v>1130</v>
      </c>
      <c r="L803" s="186" t="s">
        <v>978</v>
      </c>
    </row>
    <row r="804" spans="2:12" ht="24" customHeight="1">
      <c r="B804" s="195">
        <v>81100000</v>
      </c>
      <c r="C804" s="188" t="s">
        <v>889</v>
      </c>
      <c r="D804" s="39">
        <v>42401</v>
      </c>
      <c r="E804" s="198" t="s">
        <v>1171</v>
      </c>
      <c r="F804" s="198" t="s">
        <v>1222</v>
      </c>
      <c r="G804" s="198" t="s">
        <v>887</v>
      </c>
      <c r="H804" s="185">
        <f>2*12*2504270</f>
        <v>60102480</v>
      </c>
      <c r="I804" s="42">
        <f t="shared" si="15"/>
        <v>60102480</v>
      </c>
      <c r="J804" s="40" t="s">
        <v>1129</v>
      </c>
      <c r="K804" s="40" t="s">
        <v>1130</v>
      </c>
      <c r="L804" s="186" t="s">
        <v>978</v>
      </c>
    </row>
    <row r="805" spans="2:12" ht="24" customHeight="1">
      <c r="B805" s="195">
        <v>43231513</v>
      </c>
      <c r="C805" s="188" t="s">
        <v>895</v>
      </c>
      <c r="D805" s="39">
        <v>42401</v>
      </c>
      <c r="E805" s="198" t="s">
        <v>1215</v>
      </c>
      <c r="F805" s="198" t="s">
        <v>1209</v>
      </c>
      <c r="G805" s="198" t="s">
        <v>1128</v>
      </c>
      <c r="H805" s="185">
        <f>2*12*2504270</f>
        <v>60102480</v>
      </c>
      <c r="I805" s="42">
        <f t="shared" si="15"/>
        <v>60102480</v>
      </c>
      <c r="J805" s="40" t="s">
        <v>1129</v>
      </c>
      <c r="K805" s="40" t="s">
        <v>1130</v>
      </c>
      <c r="L805" s="186" t="s">
        <v>978</v>
      </c>
    </row>
    <row r="806" spans="2:12" ht="24" customHeight="1">
      <c r="B806" s="195">
        <v>43211507</v>
      </c>
      <c r="C806" s="188" t="s">
        <v>1158</v>
      </c>
      <c r="D806" s="39">
        <v>42401</v>
      </c>
      <c r="E806" s="198" t="s">
        <v>1035</v>
      </c>
      <c r="F806" s="198" t="s">
        <v>679</v>
      </c>
      <c r="G806" s="198" t="s">
        <v>1128</v>
      </c>
      <c r="H806" s="185">
        <v>24572800</v>
      </c>
      <c r="I806" s="42">
        <f t="shared" si="15"/>
        <v>24572800</v>
      </c>
      <c r="J806" s="40" t="s">
        <v>1129</v>
      </c>
      <c r="K806" s="40" t="s">
        <v>1130</v>
      </c>
      <c r="L806" s="186" t="s">
        <v>885</v>
      </c>
    </row>
    <row r="807" spans="2:12" ht="24" customHeight="1">
      <c r="B807" s="195">
        <v>43211508</v>
      </c>
      <c r="C807" s="188" t="s">
        <v>1159</v>
      </c>
      <c r="D807" s="39">
        <v>42401</v>
      </c>
      <c r="E807" s="198" t="s">
        <v>1215</v>
      </c>
      <c r="F807" s="198" t="s">
        <v>1209</v>
      </c>
      <c r="G807" s="198" t="s">
        <v>1128</v>
      </c>
      <c r="H807" s="185">
        <v>5200000</v>
      </c>
      <c r="I807" s="42">
        <f t="shared" si="15"/>
        <v>5200000</v>
      </c>
      <c r="J807" s="40" t="s">
        <v>1129</v>
      </c>
      <c r="K807" s="40" t="s">
        <v>1130</v>
      </c>
      <c r="L807" s="186" t="s">
        <v>885</v>
      </c>
    </row>
    <row r="808" spans="2:12" ht="24" customHeight="1">
      <c r="B808" s="195">
        <v>43211711</v>
      </c>
      <c r="C808" s="188" t="s">
        <v>897</v>
      </c>
      <c r="D808" s="39">
        <v>42401</v>
      </c>
      <c r="E808" s="198" t="s">
        <v>1032</v>
      </c>
      <c r="F808" s="198" t="s">
        <v>1209</v>
      </c>
      <c r="G808" s="198" t="s">
        <v>1128</v>
      </c>
      <c r="H808" s="185">
        <v>5000000</v>
      </c>
      <c r="I808" s="42">
        <f t="shared" si="15"/>
        <v>5000000</v>
      </c>
      <c r="J808" s="40" t="s">
        <v>1129</v>
      </c>
      <c r="K808" s="40" t="s">
        <v>1130</v>
      </c>
      <c r="L808" s="186" t="s">
        <v>885</v>
      </c>
    </row>
    <row r="809" spans="2:12" ht="24" customHeight="1">
      <c r="B809" s="195">
        <v>43212100</v>
      </c>
      <c r="C809" s="188" t="s">
        <v>898</v>
      </c>
      <c r="D809" s="39">
        <v>42401</v>
      </c>
      <c r="E809" s="198" t="s">
        <v>1215</v>
      </c>
      <c r="F809" s="198" t="s">
        <v>1209</v>
      </c>
      <c r="G809" s="198" t="s">
        <v>1128</v>
      </c>
      <c r="H809" s="185">
        <v>5000000</v>
      </c>
      <c r="I809" s="42">
        <f t="shared" si="15"/>
        <v>5000000</v>
      </c>
      <c r="J809" s="40" t="s">
        <v>1129</v>
      </c>
      <c r="K809" s="40" t="s">
        <v>1130</v>
      </c>
      <c r="L809" s="186" t="s">
        <v>885</v>
      </c>
    </row>
    <row r="810" spans="2:12" ht="24" customHeight="1">
      <c r="B810" s="195">
        <v>80111620</v>
      </c>
      <c r="C810" s="188" t="s">
        <v>979</v>
      </c>
      <c r="D810" s="39">
        <v>42401</v>
      </c>
      <c r="E810" s="198" t="s">
        <v>1171</v>
      </c>
      <c r="F810" s="67" t="s">
        <v>1222</v>
      </c>
      <c r="G810" s="198" t="s">
        <v>1265</v>
      </c>
      <c r="H810" s="185">
        <v>45114000</v>
      </c>
      <c r="I810" s="42">
        <f t="shared" si="15"/>
        <v>45114000</v>
      </c>
      <c r="J810" s="40" t="s">
        <v>1129</v>
      </c>
      <c r="K810" s="40" t="s">
        <v>1130</v>
      </c>
      <c r="L810" s="186" t="s">
        <v>980</v>
      </c>
    </row>
    <row r="811" spans="2:12" ht="24" customHeight="1">
      <c r="B811" s="195">
        <v>80111620</v>
      </c>
      <c r="C811" s="188" t="s">
        <v>981</v>
      </c>
      <c r="D811" s="39">
        <v>42401</v>
      </c>
      <c r="E811" s="198" t="s">
        <v>1171</v>
      </c>
      <c r="F811" s="67" t="s">
        <v>1222</v>
      </c>
      <c r="G811" s="198" t="s">
        <v>1265</v>
      </c>
      <c r="H811" s="185">
        <v>45114000</v>
      </c>
      <c r="I811" s="42">
        <f t="shared" si="15"/>
        <v>45114000</v>
      </c>
      <c r="J811" s="40" t="s">
        <v>1129</v>
      </c>
      <c r="K811" s="40" t="s">
        <v>1130</v>
      </c>
      <c r="L811" s="186" t="s">
        <v>980</v>
      </c>
    </row>
    <row r="812" spans="2:12" ht="24" customHeight="1">
      <c r="B812" s="195">
        <v>80111620</v>
      </c>
      <c r="C812" s="188" t="s">
        <v>982</v>
      </c>
      <c r="D812" s="39">
        <v>42401</v>
      </c>
      <c r="E812" s="198" t="s">
        <v>1171</v>
      </c>
      <c r="F812" s="67" t="s">
        <v>1222</v>
      </c>
      <c r="G812" s="198" t="s">
        <v>1265</v>
      </c>
      <c r="H812" s="185">
        <v>45114000</v>
      </c>
      <c r="I812" s="42">
        <f t="shared" si="15"/>
        <v>45114000</v>
      </c>
      <c r="J812" s="40" t="s">
        <v>1129</v>
      </c>
      <c r="K812" s="40" t="s">
        <v>1130</v>
      </c>
      <c r="L812" s="186" t="s">
        <v>980</v>
      </c>
    </row>
    <row r="813" spans="2:12" ht="24" customHeight="1">
      <c r="B813" s="195">
        <v>80111607</v>
      </c>
      <c r="C813" s="188" t="s">
        <v>983</v>
      </c>
      <c r="D813" s="39">
        <v>42401</v>
      </c>
      <c r="E813" s="198" t="s">
        <v>1171</v>
      </c>
      <c r="F813" s="67" t="s">
        <v>1222</v>
      </c>
      <c r="G813" s="198" t="s">
        <v>1265</v>
      </c>
      <c r="H813" s="185">
        <f>+(3279030*12)</f>
        <v>39348360</v>
      </c>
      <c r="I813" s="42">
        <f t="shared" si="15"/>
        <v>39348360</v>
      </c>
      <c r="J813" s="40" t="s">
        <v>1129</v>
      </c>
      <c r="K813" s="40" t="s">
        <v>1130</v>
      </c>
      <c r="L813" s="186" t="s">
        <v>980</v>
      </c>
    </row>
    <row r="814" spans="2:12" ht="24" customHeight="1">
      <c r="B814" s="195">
        <v>80111620</v>
      </c>
      <c r="C814" s="188" t="s">
        <v>984</v>
      </c>
      <c r="D814" s="39">
        <v>42401</v>
      </c>
      <c r="E814" s="198" t="s">
        <v>1171</v>
      </c>
      <c r="F814" s="67" t="s">
        <v>1222</v>
      </c>
      <c r="G814" s="198" t="s">
        <v>1265</v>
      </c>
      <c r="H814" s="185">
        <f>+(3279030*12)</f>
        <v>39348360</v>
      </c>
      <c r="I814" s="42">
        <f t="shared" si="15"/>
        <v>39348360</v>
      </c>
      <c r="J814" s="40" t="s">
        <v>1129</v>
      </c>
      <c r="K814" s="40" t="s">
        <v>1130</v>
      </c>
      <c r="L814" s="186" t="s">
        <v>980</v>
      </c>
    </row>
    <row r="815" spans="2:12" ht="24" customHeight="1">
      <c r="B815" s="195">
        <v>80111620</v>
      </c>
      <c r="C815" s="188" t="s">
        <v>985</v>
      </c>
      <c r="D815" s="39">
        <v>42401</v>
      </c>
      <c r="E815" s="198" t="s">
        <v>1171</v>
      </c>
      <c r="F815" s="67" t="s">
        <v>1222</v>
      </c>
      <c r="G815" s="198" t="s">
        <v>1265</v>
      </c>
      <c r="H815" s="185">
        <f>+(3279030*12)</f>
        <v>39348360</v>
      </c>
      <c r="I815" s="42">
        <f t="shared" si="15"/>
        <v>39348360</v>
      </c>
      <c r="J815" s="40" t="s">
        <v>1129</v>
      </c>
      <c r="K815" s="40" t="s">
        <v>1130</v>
      </c>
      <c r="L815" s="186" t="s">
        <v>980</v>
      </c>
    </row>
    <row r="816" spans="2:12" ht="24" customHeight="1">
      <c r="B816" s="195">
        <v>80111620</v>
      </c>
      <c r="C816" s="188" t="s">
        <v>986</v>
      </c>
      <c r="D816" s="39">
        <v>42401</v>
      </c>
      <c r="E816" s="198" t="s">
        <v>1171</v>
      </c>
      <c r="F816" s="67" t="s">
        <v>1222</v>
      </c>
      <c r="G816" s="198" t="s">
        <v>1265</v>
      </c>
      <c r="H816" s="185">
        <f>+(2011370*12)</f>
        <v>24136440</v>
      </c>
      <c r="I816" s="42">
        <f t="shared" si="15"/>
        <v>24136440</v>
      </c>
      <c r="J816" s="40" t="s">
        <v>1129</v>
      </c>
      <c r="K816" s="40" t="s">
        <v>1130</v>
      </c>
      <c r="L816" s="186" t="s">
        <v>980</v>
      </c>
    </row>
    <row r="817" spans="2:12" ht="24" customHeight="1">
      <c r="B817" s="195">
        <v>80111620</v>
      </c>
      <c r="C817" s="188" t="s">
        <v>987</v>
      </c>
      <c r="D817" s="39">
        <v>42401</v>
      </c>
      <c r="E817" s="198" t="s">
        <v>1171</v>
      </c>
      <c r="F817" s="67" t="s">
        <v>1222</v>
      </c>
      <c r="G817" s="198" t="s">
        <v>1265</v>
      </c>
      <c r="H817" s="185">
        <f>+(3279030*12)</f>
        <v>39348360</v>
      </c>
      <c r="I817" s="42">
        <f t="shared" si="15"/>
        <v>39348360</v>
      </c>
      <c r="J817" s="40" t="s">
        <v>1129</v>
      </c>
      <c r="K817" s="40" t="s">
        <v>1130</v>
      </c>
      <c r="L817" s="186" t="s">
        <v>980</v>
      </c>
    </row>
    <row r="818" spans="2:12" ht="24" customHeight="1">
      <c r="B818" s="195">
        <v>80111620</v>
      </c>
      <c r="C818" s="188" t="s">
        <v>988</v>
      </c>
      <c r="D818" s="39">
        <v>42401</v>
      </c>
      <c r="E818" s="198" t="s">
        <v>1171</v>
      </c>
      <c r="F818" s="67" t="s">
        <v>1222</v>
      </c>
      <c r="G818" s="198" t="s">
        <v>1265</v>
      </c>
      <c r="H818" s="185">
        <f>+(3279030*12)</f>
        <v>39348360</v>
      </c>
      <c r="I818" s="42">
        <f t="shared" si="15"/>
        <v>39348360</v>
      </c>
      <c r="J818" s="40" t="s">
        <v>1129</v>
      </c>
      <c r="K818" s="40" t="s">
        <v>1130</v>
      </c>
      <c r="L818" s="186" t="s">
        <v>980</v>
      </c>
    </row>
    <row r="819" spans="2:12" ht="24" customHeight="1">
      <c r="B819" s="195">
        <v>80111620</v>
      </c>
      <c r="C819" s="188" t="s">
        <v>989</v>
      </c>
      <c r="D819" s="39">
        <v>42401</v>
      </c>
      <c r="E819" s="198" t="s">
        <v>1171</v>
      </c>
      <c r="F819" s="67" t="s">
        <v>1222</v>
      </c>
      <c r="G819" s="198" t="s">
        <v>1265</v>
      </c>
      <c r="H819" s="185">
        <f>+(2198690*12)</f>
        <v>26384280</v>
      </c>
      <c r="I819" s="42">
        <f t="shared" si="15"/>
        <v>26384280</v>
      </c>
      <c r="J819" s="40" t="s">
        <v>1129</v>
      </c>
      <c r="K819" s="40" t="s">
        <v>1130</v>
      </c>
      <c r="L819" s="186" t="s">
        <v>980</v>
      </c>
    </row>
    <row r="820" spans="2:12" ht="24" customHeight="1">
      <c r="B820" s="195">
        <v>80111620</v>
      </c>
      <c r="C820" s="188" t="s">
        <v>990</v>
      </c>
      <c r="D820" s="39">
        <v>42401</v>
      </c>
      <c r="E820" s="198" t="s">
        <v>1171</v>
      </c>
      <c r="F820" s="67" t="s">
        <v>1222</v>
      </c>
      <c r="G820" s="198" t="s">
        <v>1265</v>
      </c>
      <c r="H820" s="185">
        <f>+(2198690*12)</f>
        <v>26384280</v>
      </c>
      <c r="I820" s="42">
        <f t="shared" si="15"/>
        <v>26384280</v>
      </c>
      <c r="J820" s="40" t="s">
        <v>1129</v>
      </c>
      <c r="K820" s="40" t="s">
        <v>1130</v>
      </c>
      <c r="L820" s="186" t="s">
        <v>980</v>
      </c>
    </row>
    <row r="821" spans="2:12" ht="24" customHeight="1">
      <c r="B821" s="195">
        <v>80111620</v>
      </c>
      <c r="C821" s="188" t="s">
        <v>991</v>
      </c>
      <c r="D821" s="39">
        <v>42401</v>
      </c>
      <c r="E821" s="198" t="s">
        <v>1171</v>
      </c>
      <c r="F821" s="67" t="s">
        <v>1222</v>
      </c>
      <c r="G821" s="198" t="s">
        <v>1265</v>
      </c>
      <c r="H821" s="185">
        <f>+(2934380*12)</f>
        <v>35212560</v>
      </c>
      <c r="I821" s="42">
        <f t="shared" si="15"/>
        <v>35212560</v>
      </c>
      <c r="J821" s="40" t="s">
        <v>1129</v>
      </c>
      <c r="K821" s="40" t="s">
        <v>1130</v>
      </c>
      <c r="L821" s="186" t="s">
        <v>980</v>
      </c>
    </row>
    <row r="822" spans="2:12" ht="24" customHeight="1">
      <c r="B822" s="195">
        <v>80111620</v>
      </c>
      <c r="C822" s="188" t="s">
        <v>991</v>
      </c>
      <c r="D822" s="39">
        <v>42401</v>
      </c>
      <c r="E822" s="198" t="s">
        <v>1171</v>
      </c>
      <c r="F822" s="67" t="s">
        <v>1222</v>
      </c>
      <c r="G822" s="198" t="s">
        <v>1265</v>
      </c>
      <c r="H822" s="185">
        <f>+(2934380*12)</f>
        <v>35212560</v>
      </c>
      <c r="I822" s="42">
        <f t="shared" si="15"/>
        <v>35212560</v>
      </c>
      <c r="J822" s="40" t="s">
        <v>1129</v>
      </c>
      <c r="K822" s="40" t="s">
        <v>1130</v>
      </c>
      <c r="L822" s="186" t="s">
        <v>980</v>
      </c>
    </row>
    <row r="823" spans="2:12" ht="24" customHeight="1">
      <c r="B823" s="195">
        <v>43211508</v>
      </c>
      <c r="C823" s="188" t="s">
        <v>992</v>
      </c>
      <c r="D823" s="39">
        <v>42401</v>
      </c>
      <c r="E823" s="198" t="s">
        <v>993</v>
      </c>
      <c r="F823" s="198" t="s">
        <v>679</v>
      </c>
      <c r="G823" s="198" t="s">
        <v>1265</v>
      </c>
      <c r="H823" s="185">
        <f>4500000*5</f>
        <v>22500000</v>
      </c>
      <c r="I823" s="42">
        <f t="shared" si="15"/>
        <v>22500000</v>
      </c>
      <c r="J823" s="40" t="s">
        <v>1129</v>
      </c>
      <c r="K823" s="40" t="s">
        <v>1130</v>
      </c>
      <c r="L823" s="186" t="s">
        <v>980</v>
      </c>
    </row>
    <row r="824" spans="2:12" ht="24" customHeight="1">
      <c r="B824" s="195">
        <v>43231501</v>
      </c>
      <c r="C824" s="188" t="s">
        <v>994</v>
      </c>
      <c r="D824" s="39">
        <v>42401</v>
      </c>
      <c r="E824" s="198" t="s">
        <v>993</v>
      </c>
      <c r="F824" s="198" t="s">
        <v>867</v>
      </c>
      <c r="G824" s="198" t="s">
        <v>1265</v>
      </c>
      <c r="H824" s="185">
        <f>11111640*1.3</f>
        <v>14445132</v>
      </c>
      <c r="I824" s="42">
        <f t="shared" si="15"/>
        <v>14445132</v>
      </c>
      <c r="J824" s="40" t="s">
        <v>1129</v>
      </c>
      <c r="K824" s="40" t="s">
        <v>1130</v>
      </c>
      <c r="L824" s="186" t="s">
        <v>980</v>
      </c>
    </row>
    <row r="825" spans="2:12" ht="24" customHeight="1">
      <c r="B825" s="195">
        <v>43211508</v>
      </c>
      <c r="C825" s="188" t="s">
        <v>995</v>
      </c>
      <c r="D825" s="39">
        <v>42401</v>
      </c>
      <c r="E825" s="198" t="s">
        <v>993</v>
      </c>
      <c r="F825" s="198" t="s">
        <v>867</v>
      </c>
      <c r="G825" s="198" t="s">
        <v>1265</v>
      </c>
      <c r="H825" s="185">
        <f>5356000*2</f>
        <v>10712000</v>
      </c>
      <c r="I825" s="42">
        <f t="shared" si="15"/>
        <v>10712000</v>
      </c>
      <c r="J825" s="40" t="s">
        <v>1129</v>
      </c>
      <c r="K825" s="40" t="s">
        <v>1130</v>
      </c>
      <c r="L825" s="186" t="s">
        <v>980</v>
      </c>
    </row>
    <row r="826" spans="2:12" ht="24" customHeight="1">
      <c r="B826" s="195">
        <v>40151519</v>
      </c>
      <c r="C826" s="188" t="s">
        <v>996</v>
      </c>
      <c r="D826" s="39">
        <v>42401</v>
      </c>
      <c r="E826" s="198" t="s">
        <v>1171</v>
      </c>
      <c r="F826" s="198" t="s">
        <v>997</v>
      </c>
      <c r="G826" s="198" t="s">
        <v>1265</v>
      </c>
      <c r="H826" s="185">
        <f>20000000*3000</f>
        <v>60000000000</v>
      </c>
      <c r="I826" s="42">
        <f t="shared" si="15"/>
        <v>60000000000</v>
      </c>
      <c r="J826" s="40" t="s">
        <v>1129</v>
      </c>
      <c r="K826" s="40" t="s">
        <v>1130</v>
      </c>
      <c r="L826" s="186" t="s">
        <v>980</v>
      </c>
    </row>
    <row r="827" spans="2:12" ht="24" customHeight="1">
      <c r="B827" s="195">
        <v>40151519</v>
      </c>
      <c r="C827" s="188" t="s">
        <v>998</v>
      </c>
      <c r="D827" s="39">
        <v>42401</v>
      </c>
      <c r="E827" s="198" t="s">
        <v>1171</v>
      </c>
      <c r="F827" s="198" t="s">
        <v>997</v>
      </c>
      <c r="G827" s="198" t="s">
        <v>1265</v>
      </c>
      <c r="H827" s="185">
        <f>10000000*4500</f>
        <v>45000000000</v>
      </c>
      <c r="I827" s="42">
        <f t="shared" si="15"/>
        <v>45000000000</v>
      </c>
      <c r="J827" s="40" t="s">
        <v>1129</v>
      </c>
      <c r="K827" s="40" t="s">
        <v>1130</v>
      </c>
      <c r="L827" s="186" t="s">
        <v>980</v>
      </c>
    </row>
    <row r="828" spans="2:12" ht="24" customHeight="1">
      <c r="B828" s="195">
        <v>52161518</v>
      </c>
      <c r="C828" s="188" t="s">
        <v>999</v>
      </c>
      <c r="D828" s="39">
        <v>42401</v>
      </c>
      <c r="E828" s="198" t="s">
        <v>993</v>
      </c>
      <c r="F828" s="198" t="s">
        <v>867</v>
      </c>
      <c r="G828" s="198" t="s">
        <v>1265</v>
      </c>
      <c r="H828" s="185">
        <f>32960000*1.3</f>
        <v>42848000</v>
      </c>
      <c r="I828" s="42">
        <f t="shared" si="15"/>
        <v>42848000</v>
      </c>
      <c r="J828" s="40" t="s">
        <v>1129</v>
      </c>
      <c r="K828" s="40" t="s">
        <v>1130</v>
      </c>
      <c r="L828" s="186" t="s">
        <v>980</v>
      </c>
    </row>
    <row r="829" spans="2:12" ht="24" customHeight="1">
      <c r="B829" s="195">
        <v>32101656</v>
      </c>
      <c r="C829" s="188" t="s">
        <v>1000</v>
      </c>
      <c r="D829" s="39">
        <v>42401</v>
      </c>
      <c r="E829" s="198" t="s">
        <v>993</v>
      </c>
      <c r="F829" s="198" t="s">
        <v>867</v>
      </c>
      <c r="G829" s="198" t="s">
        <v>1265</v>
      </c>
      <c r="H829" s="185">
        <f>32960000*1.3</f>
        <v>42848000</v>
      </c>
      <c r="I829" s="42">
        <f t="shared" si="15"/>
        <v>42848000</v>
      </c>
      <c r="J829" s="40" t="s">
        <v>1129</v>
      </c>
      <c r="K829" s="40" t="s">
        <v>1130</v>
      </c>
      <c r="L829" s="186" t="s">
        <v>980</v>
      </c>
    </row>
    <row r="830" spans="2:12" ht="24" customHeight="1">
      <c r="B830" s="195">
        <v>45121504</v>
      </c>
      <c r="C830" s="188" t="s">
        <v>1001</v>
      </c>
      <c r="D830" s="39">
        <v>42401</v>
      </c>
      <c r="E830" s="198" t="s">
        <v>993</v>
      </c>
      <c r="F830" s="198" t="s">
        <v>867</v>
      </c>
      <c r="G830" s="198" t="s">
        <v>1265</v>
      </c>
      <c r="H830" s="185">
        <f>(1545000*1.3)*5</f>
        <v>10042500</v>
      </c>
      <c r="I830" s="42">
        <f t="shared" si="15"/>
        <v>10042500</v>
      </c>
      <c r="J830" s="40" t="s">
        <v>1129</v>
      </c>
      <c r="K830" s="40" t="s">
        <v>1130</v>
      </c>
      <c r="L830" s="186" t="s">
        <v>980</v>
      </c>
    </row>
    <row r="831" spans="2:12" ht="24" customHeight="1">
      <c r="B831" s="195">
        <v>45111616</v>
      </c>
      <c r="C831" s="188" t="s">
        <v>927</v>
      </c>
      <c r="D831" s="39">
        <v>42401</v>
      </c>
      <c r="E831" s="198" t="s">
        <v>993</v>
      </c>
      <c r="F831" s="198" t="s">
        <v>867</v>
      </c>
      <c r="G831" s="198" t="s">
        <v>1265</v>
      </c>
      <c r="H831" s="185">
        <f>12360000*1.3</f>
        <v>16068000</v>
      </c>
      <c r="I831" s="42">
        <f t="shared" si="15"/>
        <v>16068000</v>
      </c>
      <c r="J831" s="40" t="s">
        <v>1129</v>
      </c>
      <c r="K831" s="40" t="s">
        <v>1130</v>
      </c>
      <c r="L831" s="186" t="s">
        <v>980</v>
      </c>
    </row>
    <row r="832" spans="2:12" ht="24" customHeight="1">
      <c r="B832" s="195">
        <v>45111616</v>
      </c>
      <c r="C832" s="188" t="s">
        <v>1002</v>
      </c>
      <c r="D832" s="39">
        <v>42401</v>
      </c>
      <c r="E832" s="198" t="s">
        <v>993</v>
      </c>
      <c r="F832" s="198" t="s">
        <v>867</v>
      </c>
      <c r="G832" s="198" t="s">
        <v>1265</v>
      </c>
      <c r="H832" s="185">
        <v>17000000</v>
      </c>
      <c r="I832" s="42">
        <f t="shared" si="15"/>
        <v>17000000</v>
      </c>
      <c r="J832" s="40" t="s">
        <v>1129</v>
      </c>
      <c r="K832" s="40" t="s">
        <v>1130</v>
      </c>
      <c r="L832" s="186" t="s">
        <v>980</v>
      </c>
    </row>
    <row r="833" spans="2:12" ht="24" customHeight="1">
      <c r="B833" s="204">
        <v>43211507</v>
      </c>
      <c r="C833" s="205" t="s">
        <v>1003</v>
      </c>
      <c r="D833" s="206">
        <v>42461</v>
      </c>
      <c r="E833" s="46" t="s">
        <v>792</v>
      </c>
      <c r="F833" s="46" t="s">
        <v>1363</v>
      </c>
      <c r="G833" s="46" t="s">
        <v>1004</v>
      </c>
      <c r="H833" s="47">
        <v>450000000</v>
      </c>
      <c r="I833" s="42">
        <f t="shared" si="15"/>
        <v>450000000</v>
      </c>
      <c r="J833" s="40" t="s">
        <v>1129</v>
      </c>
      <c r="K833" s="40" t="s">
        <v>1130</v>
      </c>
      <c r="L833" s="207" t="s">
        <v>1005</v>
      </c>
    </row>
    <row r="834" spans="2:12" ht="24" customHeight="1">
      <c r="B834" s="208">
        <v>43211508</v>
      </c>
      <c r="C834" s="209" t="s">
        <v>1006</v>
      </c>
      <c r="D834" s="206">
        <v>42461</v>
      </c>
      <c r="E834" s="46" t="s">
        <v>792</v>
      </c>
      <c r="F834" s="46" t="s">
        <v>1363</v>
      </c>
      <c r="G834" s="46" t="s">
        <v>1004</v>
      </c>
      <c r="H834" s="47">
        <v>50000000</v>
      </c>
      <c r="I834" s="42">
        <f t="shared" si="15"/>
        <v>50000000</v>
      </c>
      <c r="J834" s="40" t="s">
        <v>1129</v>
      </c>
      <c r="K834" s="40" t="s">
        <v>1130</v>
      </c>
      <c r="L834" s="207" t="s">
        <v>1005</v>
      </c>
    </row>
    <row r="835" spans="2:12" ht="24" customHeight="1">
      <c r="B835" s="208">
        <v>43211507</v>
      </c>
      <c r="C835" s="209" t="s">
        <v>1007</v>
      </c>
      <c r="D835" s="206">
        <v>42461</v>
      </c>
      <c r="E835" s="46" t="s">
        <v>792</v>
      </c>
      <c r="F835" s="46" t="s">
        <v>1363</v>
      </c>
      <c r="G835" s="46" t="s">
        <v>1004</v>
      </c>
      <c r="H835" s="47">
        <v>20000000</v>
      </c>
      <c r="I835" s="42">
        <f t="shared" si="15"/>
        <v>20000000</v>
      </c>
      <c r="J835" s="40" t="s">
        <v>1129</v>
      </c>
      <c r="K835" s="40" t="s">
        <v>1130</v>
      </c>
      <c r="L835" s="207" t="s">
        <v>1005</v>
      </c>
    </row>
    <row r="836" spans="2:12" ht="24" customHeight="1">
      <c r="B836" s="208">
        <v>43211711</v>
      </c>
      <c r="C836" s="209" t="s">
        <v>428</v>
      </c>
      <c r="D836" s="206">
        <v>42461</v>
      </c>
      <c r="E836" s="46" t="s">
        <v>792</v>
      </c>
      <c r="F836" s="46" t="s">
        <v>1363</v>
      </c>
      <c r="G836" s="46" t="s">
        <v>1004</v>
      </c>
      <c r="H836" s="47">
        <v>80000000</v>
      </c>
      <c r="I836" s="42">
        <f t="shared" si="15"/>
        <v>80000000</v>
      </c>
      <c r="J836" s="40" t="s">
        <v>1129</v>
      </c>
      <c r="K836" s="40" t="s">
        <v>1130</v>
      </c>
      <c r="L836" s="207" t="s">
        <v>1005</v>
      </c>
    </row>
    <row r="837" spans="2:12" ht="24" customHeight="1">
      <c r="B837" s="208">
        <v>43202200</v>
      </c>
      <c r="C837" s="209" t="s">
        <v>429</v>
      </c>
      <c r="D837" s="210">
        <v>42430</v>
      </c>
      <c r="E837" s="46" t="s">
        <v>790</v>
      </c>
      <c r="F837" s="46" t="s">
        <v>1363</v>
      </c>
      <c r="G837" s="46" t="s">
        <v>1004</v>
      </c>
      <c r="H837" s="47">
        <v>90000000</v>
      </c>
      <c r="I837" s="42">
        <f t="shared" si="15"/>
        <v>90000000</v>
      </c>
      <c r="J837" s="40" t="s">
        <v>1129</v>
      </c>
      <c r="K837" s="40" t="s">
        <v>1130</v>
      </c>
      <c r="L837" s="207" t="s">
        <v>1005</v>
      </c>
    </row>
    <row r="838" spans="2:12" ht="24" customHeight="1">
      <c r="B838" s="208">
        <v>43202200</v>
      </c>
      <c r="C838" s="209" t="s">
        <v>430</v>
      </c>
      <c r="D838" s="210">
        <v>42522</v>
      </c>
      <c r="E838" s="46" t="s">
        <v>1035</v>
      </c>
      <c r="F838" s="46" t="s">
        <v>1363</v>
      </c>
      <c r="G838" s="46" t="s">
        <v>1004</v>
      </c>
      <c r="H838" s="47">
        <v>370000000</v>
      </c>
      <c r="I838" s="42">
        <f t="shared" si="15"/>
        <v>370000000</v>
      </c>
      <c r="J838" s="40" t="s">
        <v>1129</v>
      </c>
      <c r="K838" s="40" t="s">
        <v>1130</v>
      </c>
      <c r="L838" s="207" t="s">
        <v>1005</v>
      </c>
    </row>
    <row r="839" spans="2:12" ht="24" customHeight="1">
      <c r="B839" s="208">
        <v>81112100</v>
      </c>
      <c r="C839" s="209" t="s">
        <v>431</v>
      </c>
      <c r="D839" s="211">
        <v>42370</v>
      </c>
      <c r="E839" s="46" t="s">
        <v>432</v>
      </c>
      <c r="F839" s="46" t="s">
        <v>1222</v>
      </c>
      <c r="G839" s="46" t="s">
        <v>1004</v>
      </c>
      <c r="H839" s="47">
        <v>210000000</v>
      </c>
      <c r="I839" s="42">
        <f t="shared" si="15"/>
        <v>210000000</v>
      </c>
      <c r="J839" s="40" t="s">
        <v>1129</v>
      </c>
      <c r="K839" s="40" t="s">
        <v>1130</v>
      </c>
      <c r="L839" s="207" t="s">
        <v>1005</v>
      </c>
    </row>
    <row r="840" spans="2:12" ht="24" customHeight="1">
      <c r="B840" s="208">
        <v>81112105</v>
      </c>
      <c r="C840" s="209" t="s">
        <v>433</v>
      </c>
      <c r="D840" s="211">
        <v>42370</v>
      </c>
      <c r="E840" s="46" t="s">
        <v>432</v>
      </c>
      <c r="F840" s="46" t="s">
        <v>1222</v>
      </c>
      <c r="G840" s="46" t="s">
        <v>1004</v>
      </c>
      <c r="H840" s="47">
        <v>52000000</v>
      </c>
      <c r="I840" s="42">
        <f t="shared" si="15"/>
        <v>52000000</v>
      </c>
      <c r="J840" s="40" t="s">
        <v>1129</v>
      </c>
      <c r="K840" s="40" t="s">
        <v>1130</v>
      </c>
      <c r="L840" s="207" t="s">
        <v>1005</v>
      </c>
    </row>
    <row r="841" spans="2:12" ht="24" customHeight="1">
      <c r="B841" s="208">
        <v>81112200</v>
      </c>
      <c r="C841" s="209" t="s">
        <v>434</v>
      </c>
      <c r="D841" s="211">
        <v>42370</v>
      </c>
      <c r="E841" s="46" t="s">
        <v>432</v>
      </c>
      <c r="F841" s="46" t="s">
        <v>1222</v>
      </c>
      <c r="G841" s="46" t="s">
        <v>1004</v>
      </c>
      <c r="H841" s="47">
        <v>152000000</v>
      </c>
      <c r="I841" s="42">
        <f t="shared" si="15"/>
        <v>152000000</v>
      </c>
      <c r="J841" s="40" t="s">
        <v>1129</v>
      </c>
      <c r="K841" s="40" t="s">
        <v>1130</v>
      </c>
      <c r="L841" s="207" t="s">
        <v>1005</v>
      </c>
    </row>
    <row r="842" spans="2:12" ht="24" customHeight="1">
      <c r="B842" s="208">
        <v>81111500</v>
      </c>
      <c r="C842" s="209" t="s">
        <v>435</v>
      </c>
      <c r="D842" s="211">
        <v>42461</v>
      </c>
      <c r="E842" s="46" t="s">
        <v>436</v>
      </c>
      <c r="F842" s="46" t="s">
        <v>1363</v>
      </c>
      <c r="G842" s="46" t="s">
        <v>1004</v>
      </c>
      <c r="H842" s="47">
        <v>510000000</v>
      </c>
      <c r="I842" s="42">
        <f t="shared" si="15"/>
        <v>510000000</v>
      </c>
      <c r="J842" s="40" t="s">
        <v>1129</v>
      </c>
      <c r="K842" s="40" t="s">
        <v>1130</v>
      </c>
      <c r="L842" s="207" t="s">
        <v>1005</v>
      </c>
    </row>
    <row r="843" spans="2:12" ht="24" customHeight="1">
      <c r="B843" s="208">
        <v>46171600</v>
      </c>
      <c r="C843" s="209" t="s">
        <v>437</v>
      </c>
      <c r="D843" s="210">
        <v>42430</v>
      </c>
      <c r="E843" s="46" t="s">
        <v>795</v>
      </c>
      <c r="F843" s="46" t="s">
        <v>438</v>
      </c>
      <c r="G843" s="46" t="s">
        <v>1004</v>
      </c>
      <c r="H843" s="47">
        <v>6000000</v>
      </c>
      <c r="I843" s="42">
        <f t="shared" si="15"/>
        <v>6000000</v>
      </c>
      <c r="J843" s="40" t="s">
        <v>1129</v>
      </c>
      <c r="K843" s="40" t="s">
        <v>1130</v>
      </c>
      <c r="L843" s="207" t="s">
        <v>1005</v>
      </c>
    </row>
    <row r="844" spans="2:12" ht="24" customHeight="1">
      <c r="B844" s="208">
        <v>43222500</v>
      </c>
      <c r="C844" s="209" t="s">
        <v>439</v>
      </c>
      <c r="D844" s="210">
        <v>42491</v>
      </c>
      <c r="E844" s="46" t="s">
        <v>432</v>
      </c>
      <c r="F844" s="46" t="s">
        <v>1222</v>
      </c>
      <c r="G844" s="46" t="s">
        <v>1004</v>
      </c>
      <c r="H844" s="47">
        <v>35000000</v>
      </c>
      <c r="I844" s="42">
        <f t="shared" si="15"/>
        <v>35000000</v>
      </c>
      <c r="J844" s="40" t="s">
        <v>1129</v>
      </c>
      <c r="K844" s="40" t="s">
        <v>1130</v>
      </c>
      <c r="L844" s="207" t="s">
        <v>1005</v>
      </c>
    </row>
    <row r="845" spans="2:12" ht="24" customHeight="1">
      <c r="B845" s="208">
        <v>81111500</v>
      </c>
      <c r="C845" s="209" t="s">
        <v>440</v>
      </c>
      <c r="D845" s="210">
        <v>42401</v>
      </c>
      <c r="E845" s="46" t="s">
        <v>1032</v>
      </c>
      <c r="F845" s="46" t="s">
        <v>1363</v>
      </c>
      <c r="G845" s="46" t="s">
        <v>1004</v>
      </c>
      <c r="H845" s="47">
        <v>101000000</v>
      </c>
      <c r="I845" s="42">
        <f t="shared" si="15"/>
        <v>101000000</v>
      </c>
      <c r="J845" s="40" t="s">
        <v>1129</v>
      </c>
      <c r="K845" s="40" t="s">
        <v>1130</v>
      </c>
      <c r="L845" s="207" t="s">
        <v>1005</v>
      </c>
    </row>
    <row r="846" spans="2:12" ht="24" customHeight="1">
      <c r="B846" s="208">
        <v>81111500</v>
      </c>
      <c r="C846" s="205" t="s">
        <v>1020</v>
      </c>
      <c r="D846" s="211">
        <v>42370</v>
      </c>
      <c r="E846" s="46" t="s">
        <v>432</v>
      </c>
      <c r="F846" s="46" t="s">
        <v>1222</v>
      </c>
      <c r="G846" s="46" t="s">
        <v>1004</v>
      </c>
      <c r="H846" s="47">
        <v>194000000</v>
      </c>
      <c r="I846" s="42">
        <f t="shared" si="15"/>
        <v>194000000</v>
      </c>
      <c r="J846" s="40" t="s">
        <v>1129</v>
      </c>
      <c r="K846" s="40" t="s">
        <v>1130</v>
      </c>
      <c r="L846" s="207" t="s">
        <v>1005</v>
      </c>
    </row>
    <row r="847" spans="2:12" ht="24" customHeight="1">
      <c r="B847" s="208">
        <v>81111500</v>
      </c>
      <c r="C847" s="205" t="s">
        <v>1021</v>
      </c>
      <c r="D847" s="211">
        <v>42370</v>
      </c>
      <c r="E847" s="46" t="s">
        <v>432</v>
      </c>
      <c r="F847" s="46" t="s">
        <v>1222</v>
      </c>
      <c r="G847" s="46" t="s">
        <v>1004</v>
      </c>
      <c r="H847" s="47">
        <v>51000000</v>
      </c>
      <c r="I847" s="42">
        <f t="shared" si="15"/>
        <v>51000000</v>
      </c>
      <c r="J847" s="40" t="s">
        <v>1129</v>
      </c>
      <c r="K847" s="40" t="s">
        <v>1130</v>
      </c>
      <c r="L847" s="207" t="s">
        <v>1005</v>
      </c>
    </row>
    <row r="848" spans="2:12" ht="24" customHeight="1">
      <c r="B848" s="208">
        <v>81111500</v>
      </c>
      <c r="C848" s="205" t="s">
        <v>1022</v>
      </c>
      <c r="D848" s="211">
        <v>42370</v>
      </c>
      <c r="E848" s="46" t="s">
        <v>432</v>
      </c>
      <c r="F848" s="46" t="s">
        <v>1222</v>
      </c>
      <c r="G848" s="46" t="s">
        <v>1004</v>
      </c>
      <c r="H848" s="47">
        <v>279000000</v>
      </c>
      <c r="I848" s="42">
        <f t="shared" si="15"/>
        <v>279000000</v>
      </c>
      <c r="J848" s="40" t="s">
        <v>1129</v>
      </c>
      <c r="K848" s="40" t="s">
        <v>1130</v>
      </c>
      <c r="L848" s="207" t="s">
        <v>1005</v>
      </c>
    </row>
    <row r="849" spans="2:12" ht="24" customHeight="1">
      <c r="B849" s="208">
        <v>81111500</v>
      </c>
      <c r="C849" s="138" t="s">
        <v>458</v>
      </c>
      <c r="D849" s="211">
        <v>42370</v>
      </c>
      <c r="E849" s="46" t="s">
        <v>432</v>
      </c>
      <c r="F849" s="46" t="s">
        <v>1222</v>
      </c>
      <c r="G849" s="46" t="s">
        <v>1004</v>
      </c>
      <c r="H849" s="47">
        <v>164000000</v>
      </c>
      <c r="I849" s="42">
        <f t="shared" si="15"/>
        <v>164000000</v>
      </c>
      <c r="J849" s="40" t="s">
        <v>1129</v>
      </c>
      <c r="K849" s="40" t="s">
        <v>1130</v>
      </c>
      <c r="L849" s="207" t="s">
        <v>1005</v>
      </c>
    </row>
    <row r="850" spans="2:12" ht="24" customHeight="1">
      <c r="B850" s="208">
        <v>46171600</v>
      </c>
      <c r="C850" s="209" t="s">
        <v>459</v>
      </c>
      <c r="D850" s="210">
        <v>42430</v>
      </c>
      <c r="E850" s="46" t="s">
        <v>792</v>
      </c>
      <c r="F850" s="46" t="s">
        <v>1363</v>
      </c>
      <c r="G850" s="46" t="s">
        <v>1004</v>
      </c>
      <c r="H850" s="47">
        <v>370000000</v>
      </c>
      <c r="I850" s="42">
        <f t="shared" si="15"/>
        <v>370000000</v>
      </c>
      <c r="J850" s="40" t="s">
        <v>1129</v>
      </c>
      <c r="K850" s="40" t="s">
        <v>1130</v>
      </c>
      <c r="L850" s="207" t="s">
        <v>1005</v>
      </c>
    </row>
    <row r="851" spans="2:12" ht="24" customHeight="1">
      <c r="B851" s="208">
        <v>46171622</v>
      </c>
      <c r="C851" s="209" t="s">
        <v>460</v>
      </c>
      <c r="D851" s="210">
        <v>42430</v>
      </c>
      <c r="E851" s="46" t="s">
        <v>792</v>
      </c>
      <c r="F851" s="46" t="s">
        <v>1363</v>
      </c>
      <c r="G851" s="46" t="s">
        <v>1004</v>
      </c>
      <c r="H851" s="47">
        <v>87000000</v>
      </c>
      <c r="I851" s="42">
        <f t="shared" si="15"/>
        <v>87000000</v>
      </c>
      <c r="J851" s="40" t="s">
        <v>1129</v>
      </c>
      <c r="K851" s="40" t="s">
        <v>1130</v>
      </c>
      <c r="L851" s="207" t="s">
        <v>1005</v>
      </c>
    </row>
    <row r="852" spans="2:12" ht="24" customHeight="1">
      <c r="B852" s="208">
        <v>81112103</v>
      </c>
      <c r="C852" s="212" t="s">
        <v>461</v>
      </c>
      <c r="D852" s="211">
        <v>42461</v>
      </c>
      <c r="E852" s="46" t="s">
        <v>1040</v>
      </c>
      <c r="F852" s="46" t="s">
        <v>1363</v>
      </c>
      <c r="G852" s="46" t="s">
        <v>1004</v>
      </c>
      <c r="H852" s="47">
        <v>260000000</v>
      </c>
      <c r="I852" s="42">
        <f aca="true" t="shared" si="16" ref="I852:I915">H852</f>
        <v>260000000</v>
      </c>
      <c r="J852" s="40" t="s">
        <v>1129</v>
      </c>
      <c r="K852" s="40" t="s">
        <v>1130</v>
      </c>
      <c r="L852" s="207" t="s">
        <v>1005</v>
      </c>
    </row>
    <row r="853" spans="2:12" ht="24" customHeight="1">
      <c r="B853" s="213">
        <v>81102702</v>
      </c>
      <c r="C853" s="214" t="s">
        <v>462</v>
      </c>
      <c r="D853" s="215">
        <v>42461</v>
      </c>
      <c r="E853" s="216" t="s">
        <v>463</v>
      </c>
      <c r="F853" s="216" t="s">
        <v>1363</v>
      </c>
      <c r="G853" s="216" t="s">
        <v>1004</v>
      </c>
      <c r="H853" s="217">
        <v>100000000</v>
      </c>
      <c r="I853" s="42">
        <f t="shared" si="16"/>
        <v>100000000</v>
      </c>
      <c r="J853" s="40" t="s">
        <v>1129</v>
      </c>
      <c r="K853" s="40" t="s">
        <v>1130</v>
      </c>
      <c r="L853" s="218" t="s">
        <v>1005</v>
      </c>
    </row>
    <row r="854" spans="1:12" ht="24" customHeight="1">
      <c r="A854" s="219"/>
      <c r="B854" s="44">
        <v>44120000</v>
      </c>
      <c r="C854" s="45" t="s">
        <v>464</v>
      </c>
      <c r="D854" s="220">
        <v>42370</v>
      </c>
      <c r="E854" s="46" t="s">
        <v>1171</v>
      </c>
      <c r="F854" s="198" t="s">
        <v>997</v>
      </c>
      <c r="G854" s="46" t="s">
        <v>1265</v>
      </c>
      <c r="H854" s="221">
        <v>450000000</v>
      </c>
      <c r="I854" s="42">
        <f t="shared" si="16"/>
        <v>450000000</v>
      </c>
      <c r="J854" s="40" t="s">
        <v>1129</v>
      </c>
      <c r="K854" s="40" t="s">
        <v>1130</v>
      </c>
      <c r="L854" s="139" t="s">
        <v>465</v>
      </c>
    </row>
    <row r="855" spans="2:12" ht="24" customHeight="1">
      <c r="B855" s="44">
        <v>43211507</v>
      </c>
      <c r="C855" s="45" t="s">
        <v>466</v>
      </c>
      <c r="D855" s="220">
        <v>42401</v>
      </c>
      <c r="E855" s="46" t="s">
        <v>1032</v>
      </c>
      <c r="F855" s="198" t="s">
        <v>997</v>
      </c>
      <c r="G855" s="46" t="s">
        <v>1265</v>
      </c>
      <c r="H855" s="221">
        <v>500000000</v>
      </c>
      <c r="I855" s="42">
        <f t="shared" si="16"/>
        <v>500000000</v>
      </c>
      <c r="J855" s="40" t="s">
        <v>1129</v>
      </c>
      <c r="K855" s="40" t="s">
        <v>1130</v>
      </c>
      <c r="L855" s="139" t="s">
        <v>465</v>
      </c>
    </row>
    <row r="856" spans="2:12" ht="24" customHeight="1">
      <c r="B856" s="44">
        <v>72153600</v>
      </c>
      <c r="C856" s="45" t="s">
        <v>467</v>
      </c>
      <c r="D856" s="220">
        <v>42401</v>
      </c>
      <c r="E856" s="46" t="s">
        <v>1215</v>
      </c>
      <c r="F856" s="198" t="s">
        <v>997</v>
      </c>
      <c r="G856" s="46" t="s">
        <v>1265</v>
      </c>
      <c r="H856" s="221">
        <v>1200000000</v>
      </c>
      <c r="I856" s="42">
        <f t="shared" si="16"/>
        <v>1200000000</v>
      </c>
      <c r="J856" s="40" t="s">
        <v>1129</v>
      </c>
      <c r="K856" s="40" t="s">
        <v>1130</v>
      </c>
      <c r="L856" s="139" t="s">
        <v>465</v>
      </c>
    </row>
    <row r="857" spans="2:12" ht="24" customHeight="1">
      <c r="B857" s="222">
        <v>80111600</v>
      </c>
      <c r="C857" s="171" t="s">
        <v>468</v>
      </c>
      <c r="D857" s="211">
        <v>42370</v>
      </c>
      <c r="E857" s="223" t="s">
        <v>1171</v>
      </c>
      <c r="F857" s="67" t="s">
        <v>1222</v>
      </c>
      <c r="G857" s="46" t="s">
        <v>1265</v>
      </c>
      <c r="H857" s="224">
        <v>2053327000</v>
      </c>
      <c r="I857" s="42">
        <f t="shared" si="16"/>
        <v>2053327000</v>
      </c>
      <c r="J857" s="40" t="s">
        <v>1129</v>
      </c>
      <c r="K857" s="40" t="s">
        <v>1130</v>
      </c>
      <c r="L857" s="186" t="s">
        <v>469</v>
      </c>
    </row>
    <row r="858" spans="2:12" ht="24" customHeight="1">
      <c r="B858" s="106">
        <v>72121400</v>
      </c>
      <c r="C858" s="45" t="s">
        <v>470</v>
      </c>
      <c r="D858" s="225">
        <v>42430</v>
      </c>
      <c r="E858" s="223" t="s">
        <v>1171</v>
      </c>
      <c r="F858" s="198" t="s">
        <v>997</v>
      </c>
      <c r="G858" s="102" t="s">
        <v>929</v>
      </c>
      <c r="H858" s="226">
        <v>957510000</v>
      </c>
      <c r="I858" s="42">
        <f t="shared" si="16"/>
        <v>957510000</v>
      </c>
      <c r="J858" s="40" t="s">
        <v>1129</v>
      </c>
      <c r="K858" s="40" t="s">
        <v>1130</v>
      </c>
      <c r="L858" s="355" t="s">
        <v>469</v>
      </c>
    </row>
    <row r="859" spans="2:12" ht="24" customHeight="1">
      <c r="B859" s="106">
        <v>72101500</v>
      </c>
      <c r="C859" s="227" t="s">
        <v>471</v>
      </c>
      <c r="D859" s="225">
        <v>42430</v>
      </c>
      <c r="E859" s="130" t="s">
        <v>1488</v>
      </c>
      <c r="F859" s="198" t="s">
        <v>997</v>
      </c>
      <c r="G859" s="228" t="s">
        <v>472</v>
      </c>
      <c r="H859" s="201">
        <v>1575326193</v>
      </c>
      <c r="I859" s="42">
        <f t="shared" si="16"/>
        <v>1575326193</v>
      </c>
      <c r="J859" s="40" t="s">
        <v>1129</v>
      </c>
      <c r="K859" s="40" t="s">
        <v>1130</v>
      </c>
      <c r="L859" s="186" t="s">
        <v>469</v>
      </c>
    </row>
    <row r="860" spans="2:12" ht="24" customHeight="1">
      <c r="B860" s="106">
        <v>72101500</v>
      </c>
      <c r="C860" s="229" t="s">
        <v>473</v>
      </c>
      <c r="D860" s="225">
        <v>42430</v>
      </c>
      <c r="E860" s="130" t="s">
        <v>1032</v>
      </c>
      <c r="F860" s="130" t="s">
        <v>1209</v>
      </c>
      <c r="G860" s="228" t="s">
        <v>1054</v>
      </c>
      <c r="H860" s="201">
        <v>194993594</v>
      </c>
      <c r="I860" s="42">
        <f t="shared" si="16"/>
        <v>194993594</v>
      </c>
      <c r="J860" s="40" t="s">
        <v>1129</v>
      </c>
      <c r="K860" s="40" t="s">
        <v>1130</v>
      </c>
      <c r="L860" s="186" t="s">
        <v>469</v>
      </c>
    </row>
    <row r="861" spans="2:12" ht="28.5" customHeight="1">
      <c r="B861" s="106">
        <v>72101500</v>
      </c>
      <c r="C861" s="229" t="s">
        <v>1055</v>
      </c>
      <c r="D861" s="225">
        <v>42430</v>
      </c>
      <c r="E861" s="130" t="s">
        <v>1032</v>
      </c>
      <c r="F861" s="130" t="s">
        <v>1209</v>
      </c>
      <c r="G861" s="228" t="s">
        <v>1056</v>
      </c>
      <c r="H861" s="201">
        <v>378734658</v>
      </c>
      <c r="I861" s="42">
        <f t="shared" si="16"/>
        <v>378734658</v>
      </c>
      <c r="J861" s="40" t="s">
        <v>1129</v>
      </c>
      <c r="K861" s="40" t="s">
        <v>1130</v>
      </c>
      <c r="L861" s="186" t="s">
        <v>469</v>
      </c>
    </row>
    <row r="862" spans="2:12" ht="24" customHeight="1">
      <c r="B862" s="106">
        <v>72101500</v>
      </c>
      <c r="C862" s="229" t="s">
        <v>1057</v>
      </c>
      <c r="D862" s="225">
        <v>42430</v>
      </c>
      <c r="E862" s="46" t="s">
        <v>1215</v>
      </c>
      <c r="F862" s="130" t="s">
        <v>1209</v>
      </c>
      <c r="G862" s="228" t="s">
        <v>1054</v>
      </c>
      <c r="H862" s="201">
        <v>238518612</v>
      </c>
      <c r="I862" s="42">
        <f t="shared" si="16"/>
        <v>238518612</v>
      </c>
      <c r="J862" s="40" t="s">
        <v>1129</v>
      </c>
      <c r="K862" s="40" t="s">
        <v>1130</v>
      </c>
      <c r="L862" s="186" t="s">
        <v>469</v>
      </c>
    </row>
    <row r="863" spans="2:12" ht="24" customHeight="1">
      <c r="B863" s="106">
        <v>72101500</v>
      </c>
      <c r="C863" s="229" t="s">
        <v>1058</v>
      </c>
      <c r="D863" s="225">
        <v>42430</v>
      </c>
      <c r="E863" s="130" t="s">
        <v>1059</v>
      </c>
      <c r="F863" s="130" t="s">
        <v>1209</v>
      </c>
      <c r="G863" s="228" t="s">
        <v>1054</v>
      </c>
      <c r="H863" s="201">
        <v>715387494</v>
      </c>
      <c r="I863" s="42">
        <f t="shared" si="16"/>
        <v>715387494</v>
      </c>
      <c r="J863" s="40" t="s">
        <v>1129</v>
      </c>
      <c r="K863" s="40" t="s">
        <v>1130</v>
      </c>
      <c r="L863" s="186" t="s">
        <v>469</v>
      </c>
    </row>
    <row r="864" spans="2:12" ht="24" customHeight="1">
      <c r="B864" s="106">
        <v>72101500</v>
      </c>
      <c r="C864" s="230" t="s">
        <v>1060</v>
      </c>
      <c r="D864" s="225">
        <v>42430</v>
      </c>
      <c r="E864" s="46" t="s">
        <v>1215</v>
      </c>
      <c r="F864" s="130" t="s">
        <v>1209</v>
      </c>
      <c r="G864" s="228" t="s">
        <v>1054</v>
      </c>
      <c r="H864" s="201">
        <v>99532521</v>
      </c>
      <c r="I864" s="42">
        <f t="shared" si="16"/>
        <v>99532521</v>
      </c>
      <c r="J864" s="40" t="s">
        <v>1129</v>
      </c>
      <c r="K864" s="40" t="s">
        <v>1130</v>
      </c>
      <c r="L864" s="186" t="s">
        <v>469</v>
      </c>
    </row>
    <row r="865" spans="2:12" ht="24" customHeight="1">
      <c r="B865" s="106">
        <v>72101500</v>
      </c>
      <c r="C865" s="230" t="s">
        <v>1061</v>
      </c>
      <c r="D865" s="225">
        <v>42430</v>
      </c>
      <c r="E865" s="130" t="s">
        <v>1032</v>
      </c>
      <c r="F865" s="130" t="s">
        <v>1209</v>
      </c>
      <c r="G865" s="228" t="s">
        <v>1054</v>
      </c>
      <c r="H865" s="201">
        <v>222446218</v>
      </c>
      <c r="I865" s="42">
        <f t="shared" si="16"/>
        <v>222446218</v>
      </c>
      <c r="J865" s="40" t="s">
        <v>1129</v>
      </c>
      <c r="K865" s="40" t="s">
        <v>1130</v>
      </c>
      <c r="L865" s="186" t="s">
        <v>469</v>
      </c>
    </row>
    <row r="866" spans="2:12" ht="24" customHeight="1">
      <c r="B866" s="106">
        <v>72101500</v>
      </c>
      <c r="C866" s="230" t="s">
        <v>1062</v>
      </c>
      <c r="D866" s="225">
        <v>42430</v>
      </c>
      <c r="E866" s="130" t="s">
        <v>1032</v>
      </c>
      <c r="F866" s="130" t="s">
        <v>1209</v>
      </c>
      <c r="G866" s="228" t="s">
        <v>1265</v>
      </c>
      <c r="H866" s="201">
        <v>430104250</v>
      </c>
      <c r="I866" s="42">
        <f t="shared" si="16"/>
        <v>430104250</v>
      </c>
      <c r="J866" s="40" t="s">
        <v>1129</v>
      </c>
      <c r="K866" s="40" t="s">
        <v>1130</v>
      </c>
      <c r="L866" s="186" t="s">
        <v>469</v>
      </c>
    </row>
    <row r="867" spans="2:12" ht="24" customHeight="1">
      <c r="B867" s="106">
        <v>72101500</v>
      </c>
      <c r="C867" s="230" t="s">
        <v>1063</v>
      </c>
      <c r="D867" s="225">
        <v>42430</v>
      </c>
      <c r="E867" s="223" t="s">
        <v>1171</v>
      </c>
      <c r="F867" s="198" t="s">
        <v>997</v>
      </c>
      <c r="G867" s="228" t="s">
        <v>1064</v>
      </c>
      <c r="H867" s="201">
        <v>5815631695</v>
      </c>
      <c r="I867" s="42">
        <f t="shared" si="16"/>
        <v>5815631695</v>
      </c>
      <c r="J867" s="40" t="s">
        <v>1129</v>
      </c>
      <c r="K867" s="40" t="s">
        <v>1130</v>
      </c>
      <c r="L867" s="186" t="s">
        <v>469</v>
      </c>
    </row>
    <row r="868" spans="2:12" ht="24" customHeight="1">
      <c r="B868" s="106">
        <v>72101500</v>
      </c>
      <c r="C868" s="230" t="s">
        <v>1065</v>
      </c>
      <c r="D868" s="225">
        <v>42430</v>
      </c>
      <c r="E868" s="46" t="s">
        <v>1215</v>
      </c>
      <c r="F868" s="130" t="s">
        <v>1209</v>
      </c>
      <c r="G868" s="228" t="s">
        <v>1054</v>
      </c>
      <c r="H868" s="201">
        <v>218764685</v>
      </c>
      <c r="I868" s="42">
        <f t="shared" si="16"/>
        <v>218764685</v>
      </c>
      <c r="J868" s="40" t="s">
        <v>1129</v>
      </c>
      <c r="K868" s="40" t="s">
        <v>1130</v>
      </c>
      <c r="L868" s="186" t="s">
        <v>469</v>
      </c>
    </row>
    <row r="869" spans="2:12" ht="24" customHeight="1">
      <c r="B869" s="106">
        <v>72101500</v>
      </c>
      <c r="C869" s="230" t="s">
        <v>1066</v>
      </c>
      <c r="D869" s="225">
        <v>42430</v>
      </c>
      <c r="E869" s="130" t="s">
        <v>1171</v>
      </c>
      <c r="F869" s="198" t="s">
        <v>997</v>
      </c>
      <c r="G869" s="228" t="s">
        <v>1067</v>
      </c>
      <c r="H869" s="201">
        <v>4769890654</v>
      </c>
      <c r="I869" s="42">
        <f t="shared" si="16"/>
        <v>4769890654</v>
      </c>
      <c r="J869" s="40" t="s">
        <v>1129</v>
      </c>
      <c r="K869" s="40" t="s">
        <v>1130</v>
      </c>
      <c r="L869" s="186" t="s">
        <v>469</v>
      </c>
    </row>
    <row r="870" spans="2:12" ht="24" customHeight="1">
      <c r="B870" s="106">
        <v>72101500</v>
      </c>
      <c r="C870" s="230" t="s">
        <v>1068</v>
      </c>
      <c r="D870" s="225">
        <v>42430</v>
      </c>
      <c r="E870" s="130" t="s">
        <v>678</v>
      </c>
      <c r="F870" s="198" t="s">
        <v>997</v>
      </c>
      <c r="G870" s="228" t="s">
        <v>1054</v>
      </c>
      <c r="H870" s="201">
        <v>47784115</v>
      </c>
      <c r="I870" s="42">
        <f t="shared" si="16"/>
        <v>47784115</v>
      </c>
      <c r="J870" s="40" t="s">
        <v>1129</v>
      </c>
      <c r="K870" s="40" t="s">
        <v>1130</v>
      </c>
      <c r="L870" s="186" t="s">
        <v>469</v>
      </c>
    </row>
    <row r="871" spans="2:12" ht="24" customHeight="1">
      <c r="B871" s="106">
        <v>72101500</v>
      </c>
      <c r="C871" s="230" t="s">
        <v>1069</v>
      </c>
      <c r="D871" s="225">
        <v>42430</v>
      </c>
      <c r="E871" s="130" t="s">
        <v>1126</v>
      </c>
      <c r="F871" s="198" t="s">
        <v>997</v>
      </c>
      <c r="G871" s="228" t="s">
        <v>1070</v>
      </c>
      <c r="H871" s="201">
        <v>1640000000</v>
      </c>
      <c r="I871" s="42">
        <f t="shared" si="16"/>
        <v>1640000000</v>
      </c>
      <c r="J871" s="40" t="s">
        <v>1129</v>
      </c>
      <c r="K871" s="40" t="s">
        <v>1130</v>
      </c>
      <c r="L871" s="186" t="s">
        <v>469</v>
      </c>
    </row>
    <row r="872" spans="2:12" ht="24" customHeight="1">
      <c r="B872" s="106">
        <v>72101500</v>
      </c>
      <c r="C872" s="230" t="s">
        <v>1071</v>
      </c>
      <c r="D872" s="225">
        <v>42430</v>
      </c>
      <c r="E872" s="130" t="s">
        <v>1126</v>
      </c>
      <c r="F872" s="198" t="s">
        <v>997</v>
      </c>
      <c r="G872" s="228" t="s">
        <v>1070</v>
      </c>
      <c r="H872" s="201">
        <v>1086062192</v>
      </c>
      <c r="I872" s="42">
        <f t="shared" si="16"/>
        <v>1086062192</v>
      </c>
      <c r="J872" s="40" t="s">
        <v>1129</v>
      </c>
      <c r="K872" s="40" t="s">
        <v>1130</v>
      </c>
      <c r="L872" s="186" t="s">
        <v>469</v>
      </c>
    </row>
    <row r="873" spans="2:12" ht="24" customHeight="1">
      <c r="B873" s="106">
        <v>72101500</v>
      </c>
      <c r="C873" s="230" t="s">
        <v>1072</v>
      </c>
      <c r="D873" s="225">
        <v>42430</v>
      </c>
      <c r="E873" s="130" t="s">
        <v>1171</v>
      </c>
      <c r="F873" s="198" t="s">
        <v>997</v>
      </c>
      <c r="G873" s="228" t="s">
        <v>1070</v>
      </c>
      <c r="H873" s="201">
        <v>1559287613</v>
      </c>
      <c r="I873" s="42">
        <f t="shared" si="16"/>
        <v>1559287613</v>
      </c>
      <c r="J873" s="40" t="s">
        <v>1129</v>
      </c>
      <c r="K873" s="40" t="s">
        <v>1130</v>
      </c>
      <c r="L873" s="186" t="s">
        <v>469</v>
      </c>
    </row>
    <row r="874" spans="2:12" ht="24" customHeight="1" thickBot="1">
      <c r="B874" s="106">
        <v>72153600</v>
      </c>
      <c r="C874" s="231" t="s">
        <v>1073</v>
      </c>
      <c r="D874" s="232">
        <v>42461</v>
      </c>
      <c r="E874" s="233" t="s">
        <v>1040</v>
      </c>
      <c r="F874" s="198" t="s">
        <v>1222</v>
      </c>
      <c r="G874" s="130" t="s">
        <v>929</v>
      </c>
      <c r="H874" s="226">
        <v>1560000000</v>
      </c>
      <c r="I874" s="42">
        <f t="shared" si="16"/>
        <v>1560000000</v>
      </c>
      <c r="J874" s="40" t="s">
        <v>1129</v>
      </c>
      <c r="K874" s="40" t="s">
        <v>1130</v>
      </c>
      <c r="L874" s="186" t="s">
        <v>469</v>
      </c>
    </row>
    <row r="875" spans="2:12" ht="24" customHeight="1">
      <c r="B875" s="400">
        <v>80111504</v>
      </c>
      <c r="C875" s="402" t="s">
        <v>1074</v>
      </c>
      <c r="D875" s="403">
        <v>42430</v>
      </c>
      <c r="E875" s="396" t="s">
        <v>1040</v>
      </c>
      <c r="F875" s="396" t="s">
        <v>1222</v>
      </c>
      <c r="G875" s="396" t="s">
        <v>1265</v>
      </c>
      <c r="H875" s="398">
        <v>350000000</v>
      </c>
      <c r="I875" s="42">
        <f t="shared" si="16"/>
        <v>350000000</v>
      </c>
      <c r="J875" s="40" t="s">
        <v>1129</v>
      </c>
      <c r="K875" s="40" t="s">
        <v>1130</v>
      </c>
      <c r="L875" s="394" t="s">
        <v>469</v>
      </c>
    </row>
    <row r="876" spans="2:12" ht="24" customHeight="1">
      <c r="B876" s="401"/>
      <c r="C876" s="402"/>
      <c r="D876" s="404"/>
      <c r="E876" s="397"/>
      <c r="F876" s="397"/>
      <c r="G876" s="397"/>
      <c r="H876" s="399"/>
      <c r="I876" s="42">
        <f t="shared" si="16"/>
        <v>0</v>
      </c>
      <c r="J876" s="40" t="s">
        <v>1129</v>
      </c>
      <c r="K876" s="40" t="s">
        <v>1130</v>
      </c>
      <c r="L876" s="395"/>
    </row>
    <row r="877" spans="2:12" ht="24" customHeight="1">
      <c r="B877" s="222">
        <v>76121900</v>
      </c>
      <c r="C877" s="171" t="s">
        <v>1085</v>
      </c>
      <c r="D877" s="235">
        <v>42401</v>
      </c>
      <c r="E877" s="236" t="s">
        <v>1086</v>
      </c>
      <c r="F877" s="67" t="s">
        <v>1222</v>
      </c>
      <c r="G877" s="236" t="s">
        <v>1087</v>
      </c>
      <c r="H877" s="237">
        <v>800000000</v>
      </c>
      <c r="I877" s="42">
        <f t="shared" si="16"/>
        <v>800000000</v>
      </c>
      <c r="J877" s="40" t="s">
        <v>1129</v>
      </c>
      <c r="K877" s="40" t="s">
        <v>1130</v>
      </c>
      <c r="L877" s="186" t="s">
        <v>469</v>
      </c>
    </row>
    <row r="878" spans="2:12" ht="24" customHeight="1">
      <c r="B878" s="222">
        <v>80101602</v>
      </c>
      <c r="C878" s="130" t="s">
        <v>1088</v>
      </c>
      <c r="D878" s="225">
        <v>42430</v>
      </c>
      <c r="E878" s="233" t="s">
        <v>1040</v>
      </c>
      <c r="F878" s="67" t="s">
        <v>1222</v>
      </c>
      <c r="G878" s="236" t="s">
        <v>1087</v>
      </c>
      <c r="H878" s="237">
        <v>200000000</v>
      </c>
      <c r="I878" s="42">
        <f t="shared" si="16"/>
        <v>200000000</v>
      </c>
      <c r="J878" s="40" t="s">
        <v>1129</v>
      </c>
      <c r="K878" s="40" t="s">
        <v>1130</v>
      </c>
      <c r="L878" s="186" t="s">
        <v>469</v>
      </c>
    </row>
    <row r="879" spans="2:12" ht="24" customHeight="1">
      <c r="B879" s="222">
        <v>86101710</v>
      </c>
      <c r="C879" s="171" t="s">
        <v>1089</v>
      </c>
      <c r="D879" s="225">
        <v>42430</v>
      </c>
      <c r="E879" s="234" t="s">
        <v>1086</v>
      </c>
      <c r="F879" s="130" t="s">
        <v>1363</v>
      </c>
      <c r="G879" s="236" t="s">
        <v>1087</v>
      </c>
      <c r="H879" s="237">
        <v>1500000000</v>
      </c>
      <c r="I879" s="42">
        <f t="shared" si="16"/>
        <v>1500000000</v>
      </c>
      <c r="J879" s="40" t="s">
        <v>1129</v>
      </c>
      <c r="K879" s="40" t="s">
        <v>1130</v>
      </c>
      <c r="L879" s="186" t="s">
        <v>469</v>
      </c>
    </row>
    <row r="880" spans="2:12" ht="24" customHeight="1">
      <c r="B880" s="222">
        <v>80111504</v>
      </c>
      <c r="C880" s="171" t="s">
        <v>1090</v>
      </c>
      <c r="D880" s="232">
        <v>42461</v>
      </c>
      <c r="E880" s="234" t="s">
        <v>1086</v>
      </c>
      <c r="F880" s="130" t="s">
        <v>1363</v>
      </c>
      <c r="G880" s="236" t="s">
        <v>1087</v>
      </c>
      <c r="H880" s="237">
        <v>120000000</v>
      </c>
      <c r="I880" s="42">
        <f t="shared" si="16"/>
        <v>120000000</v>
      </c>
      <c r="J880" s="40" t="s">
        <v>1129</v>
      </c>
      <c r="K880" s="40" t="s">
        <v>1130</v>
      </c>
      <c r="L880" s="186" t="s">
        <v>469</v>
      </c>
    </row>
    <row r="881" spans="2:12" ht="24" customHeight="1">
      <c r="B881" s="222">
        <v>86101710</v>
      </c>
      <c r="C881" s="171" t="s">
        <v>1091</v>
      </c>
      <c r="D881" s="225">
        <v>42430</v>
      </c>
      <c r="E881" s="234" t="s">
        <v>1086</v>
      </c>
      <c r="F881" s="130" t="s">
        <v>1363</v>
      </c>
      <c r="G881" s="236" t="s">
        <v>1087</v>
      </c>
      <c r="H881" s="237">
        <v>120000000</v>
      </c>
      <c r="I881" s="42">
        <f t="shared" si="16"/>
        <v>120000000</v>
      </c>
      <c r="J881" s="40" t="s">
        <v>1129</v>
      </c>
      <c r="K881" s="40" t="s">
        <v>1130</v>
      </c>
      <c r="L881" s="186" t="s">
        <v>469</v>
      </c>
    </row>
    <row r="882" spans="2:12" ht="24" customHeight="1">
      <c r="B882" s="222">
        <v>80111504</v>
      </c>
      <c r="C882" s="130" t="s">
        <v>1092</v>
      </c>
      <c r="D882" s="225">
        <v>42430</v>
      </c>
      <c r="E882" s="234" t="s">
        <v>1045</v>
      </c>
      <c r="F882" s="67" t="s">
        <v>1222</v>
      </c>
      <c r="G882" s="236" t="s">
        <v>1087</v>
      </c>
      <c r="H882" s="237">
        <v>150000000</v>
      </c>
      <c r="I882" s="42">
        <f t="shared" si="16"/>
        <v>150000000</v>
      </c>
      <c r="J882" s="40" t="s">
        <v>1129</v>
      </c>
      <c r="K882" s="40" t="s">
        <v>1130</v>
      </c>
      <c r="L882" s="186" t="s">
        <v>469</v>
      </c>
    </row>
    <row r="883" spans="2:12" ht="24" customHeight="1">
      <c r="B883" s="222">
        <v>80111504</v>
      </c>
      <c r="C883" s="171" t="s">
        <v>1093</v>
      </c>
      <c r="D883" s="225">
        <v>42430</v>
      </c>
      <c r="E883" s="233" t="s">
        <v>1040</v>
      </c>
      <c r="F883" s="67" t="s">
        <v>1222</v>
      </c>
      <c r="G883" s="236" t="s">
        <v>1087</v>
      </c>
      <c r="H883" s="237">
        <v>150000000</v>
      </c>
      <c r="I883" s="42">
        <f t="shared" si="16"/>
        <v>150000000</v>
      </c>
      <c r="J883" s="40" t="s">
        <v>1129</v>
      </c>
      <c r="K883" s="40" t="s">
        <v>1130</v>
      </c>
      <c r="L883" s="186" t="s">
        <v>469</v>
      </c>
    </row>
    <row r="884" spans="2:12" ht="24" customHeight="1">
      <c r="B884" s="222">
        <v>86000000</v>
      </c>
      <c r="C884" s="231" t="s">
        <v>1094</v>
      </c>
      <c r="D884" s="232">
        <v>42461</v>
      </c>
      <c r="E884" s="233" t="s">
        <v>1040</v>
      </c>
      <c r="F884" s="67" t="s">
        <v>1222</v>
      </c>
      <c r="G884" s="236" t="s">
        <v>1087</v>
      </c>
      <c r="H884" s="237">
        <v>200000000</v>
      </c>
      <c r="I884" s="42">
        <f t="shared" si="16"/>
        <v>200000000</v>
      </c>
      <c r="J884" s="40" t="s">
        <v>1129</v>
      </c>
      <c r="K884" s="40" t="s">
        <v>1130</v>
      </c>
      <c r="L884" s="186" t="s">
        <v>469</v>
      </c>
    </row>
    <row r="885" spans="2:12" ht="24" customHeight="1">
      <c r="B885" s="222">
        <v>80111504</v>
      </c>
      <c r="C885" s="171" t="s">
        <v>488</v>
      </c>
      <c r="D885" s="225">
        <v>42430</v>
      </c>
      <c r="E885" s="233" t="s">
        <v>1040</v>
      </c>
      <c r="F885" s="67" t="s">
        <v>1222</v>
      </c>
      <c r="G885" s="236" t="s">
        <v>1087</v>
      </c>
      <c r="H885" s="237">
        <v>750000000</v>
      </c>
      <c r="I885" s="42">
        <f t="shared" si="16"/>
        <v>750000000</v>
      </c>
      <c r="J885" s="40" t="s">
        <v>1129</v>
      </c>
      <c r="K885" s="40" t="s">
        <v>1130</v>
      </c>
      <c r="L885" s="186" t="s">
        <v>469</v>
      </c>
    </row>
    <row r="886" spans="2:12" ht="24" customHeight="1">
      <c r="B886" s="222">
        <v>86000000</v>
      </c>
      <c r="C886" s="171" t="s">
        <v>489</v>
      </c>
      <c r="D886" s="232">
        <v>42461</v>
      </c>
      <c r="E886" s="233" t="s">
        <v>1040</v>
      </c>
      <c r="F886" s="67" t="s">
        <v>1222</v>
      </c>
      <c r="G886" s="236" t="s">
        <v>1087</v>
      </c>
      <c r="H886" s="237">
        <v>650000000</v>
      </c>
      <c r="I886" s="42">
        <f t="shared" si="16"/>
        <v>650000000</v>
      </c>
      <c r="J886" s="40" t="s">
        <v>1129</v>
      </c>
      <c r="K886" s="40" t="s">
        <v>1130</v>
      </c>
      <c r="L886" s="186" t="s">
        <v>469</v>
      </c>
    </row>
    <row r="887" spans="2:12" ht="24" customHeight="1">
      <c r="B887" s="222">
        <v>86121500</v>
      </c>
      <c r="C887" s="171" t="s">
        <v>490</v>
      </c>
      <c r="D887" s="235">
        <v>42491</v>
      </c>
      <c r="E887" s="236" t="s">
        <v>1040</v>
      </c>
      <c r="F887" s="198" t="s">
        <v>997</v>
      </c>
      <c r="G887" s="236" t="s">
        <v>1087</v>
      </c>
      <c r="H887" s="237">
        <v>1500000000</v>
      </c>
      <c r="I887" s="42">
        <f t="shared" si="16"/>
        <v>1500000000</v>
      </c>
      <c r="J887" s="40" t="s">
        <v>1129</v>
      </c>
      <c r="K887" s="40" t="s">
        <v>1130</v>
      </c>
      <c r="L887" s="186" t="s">
        <v>469</v>
      </c>
    </row>
    <row r="888" spans="2:12" ht="24" customHeight="1">
      <c r="B888" s="222">
        <v>80111504</v>
      </c>
      <c r="C888" s="171" t="s">
        <v>491</v>
      </c>
      <c r="D888" s="225">
        <v>42430</v>
      </c>
      <c r="E888" s="233" t="s">
        <v>1040</v>
      </c>
      <c r="F888" s="67" t="s">
        <v>1222</v>
      </c>
      <c r="G888" s="236" t="s">
        <v>1087</v>
      </c>
      <c r="H888" s="237">
        <v>400000000</v>
      </c>
      <c r="I888" s="42">
        <f t="shared" si="16"/>
        <v>400000000</v>
      </c>
      <c r="J888" s="40" t="s">
        <v>1129</v>
      </c>
      <c r="K888" s="40" t="s">
        <v>1130</v>
      </c>
      <c r="L888" s="186" t="s">
        <v>469</v>
      </c>
    </row>
    <row r="889" spans="2:12" ht="24" customHeight="1">
      <c r="B889" s="222">
        <v>86101710</v>
      </c>
      <c r="C889" s="171" t="s">
        <v>492</v>
      </c>
      <c r="D889" s="225">
        <v>42430</v>
      </c>
      <c r="E889" s="233" t="s">
        <v>1040</v>
      </c>
      <c r="F889" s="67" t="s">
        <v>1222</v>
      </c>
      <c r="G889" s="236" t="s">
        <v>1087</v>
      </c>
      <c r="H889" s="237">
        <v>250000000</v>
      </c>
      <c r="I889" s="42">
        <f t="shared" si="16"/>
        <v>250000000</v>
      </c>
      <c r="J889" s="40" t="s">
        <v>1129</v>
      </c>
      <c r="K889" s="40" t="s">
        <v>1130</v>
      </c>
      <c r="L889" s="186" t="s">
        <v>469</v>
      </c>
    </row>
    <row r="890" spans="2:12" ht="24" customHeight="1">
      <c r="B890" s="222">
        <v>80111504</v>
      </c>
      <c r="C890" s="171" t="s">
        <v>493</v>
      </c>
      <c r="D890" s="238">
        <v>42552</v>
      </c>
      <c r="E890" s="233" t="s">
        <v>494</v>
      </c>
      <c r="F890" s="130" t="s">
        <v>1363</v>
      </c>
      <c r="G890" s="236" t="s">
        <v>1087</v>
      </c>
      <c r="H890" s="237">
        <v>220000000</v>
      </c>
      <c r="I890" s="42">
        <f t="shared" si="16"/>
        <v>220000000</v>
      </c>
      <c r="J890" s="40" t="s">
        <v>1129</v>
      </c>
      <c r="K890" s="40" t="s">
        <v>1130</v>
      </c>
      <c r="L890" s="186" t="s">
        <v>469</v>
      </c>
    </row>
    <row r="891" spans="2:12" ht="24" customHeight="1">
      <c r="B891" s="222">
        <v>81141601</v>
      </c>
      <c r="C891" s="171" t="s">
        <v>495</v>
      </c>
      <c r="D891" s="198" t="s">
        <v>496</v>
      </c>
      <c r="E891" s="198" t="s">
        <v>792</v>
      </c>
      <c r="F891" s="130" t="s">
        <v>1363</v>
      </c>
      <c r="G891" s="233" t="s">
        <v>1265</v>
      </c>
      <c r="H891" s="237">
        <v>720000000</v>
      </c>
      <c r="I891" s="42">
        <f t="shared" si="16"/>
        <v>720000000</v>
      </c>
      <c r="J891" s="40" t="s">
        <v>1129</v>
      </c>
      <c r="K891" s="40" t="s">
        <v>1130</v>
      </c>
      <c r="L891" s="186" t="s">
        <v>469</v>
      </c>
    </row>
    <row r="892" spans="2:12" ht="24" customHeight="1">
      <c r="B892" s="222">
        <v>80111504</v>
      </c>
      <c r="C892" s="130" t="s">
        <v>497</v>
      </c>
      <c r="D892" s="238">
        <v>42552</v>
      </c>
      <c r="E892" s="233" t="s">
        <v>494</v>
      </c>
      <c r="F892" s="130" t="s">
        <v>1363</v>
      </c>
      <c r="G892" s="233" t="s">
        <v>1265</v>
      </c>
      <c r="H892" s="237">
        <v>220000000</v>
      </c>
      <c r="I892" s="42">
        <f t="shared" si="16"/>
        <v>220000000</v>
      </c>
      <c r="J892" s="40" t="s">
        <v>1129</v>
      </c>
      <c r="K892" s="40" t="s">
        <v>1130</v>
      </c>
      <c r="L892" s="186" t="s">
        <v>469</v>
      </c>
    </row>
    <row r="893" spans="2:12" ht="24" customHeight="1">
      <c r="B893" s="222">
        <v>80000000</v>
      </c>
      <c r="C893" s="239" t="s">
        <v>498</v>
      </c>
      <c r="D893" s="225">
        <v>42430</v>
      </c>
      <c r="E893" s="233" t="s">
        <v>1040</v>
      </c>
      <c r="F893" s="67" t="s">
        <v>1222</v>
      </c>
      <c r="G893" s="236" t="s">
        <v>1087</v>
      </c>
      <c r="H893" s="237">
        <v>150000000</v>
      </c>
      <c r="I893" s="42">
        <f t="shared" si="16"/>
        <v>150000000</v>
      </c>
      <c r="J893" s="40" t="s">
        <v>1129</v>
      </c>
      <c r="K893" s="40" t="s">
        <v>1130</v>
      </c>
      <c r="L893" s="186" t="s">
        <v>469</v>
      </c>
    </row>
    <row r="894" spans="2:12" ht="24" customHeight="1">
      <c r="B894" s="222">
        <v>93131608</v>
      </c>
      <c r="C894" s="130" t="s">
        <v>499</v>
      </c>
      <c r="D894" s="235">
        <v>42401</v>
      </c>
      <c r="E894" s="233" t="s">
        <v>1086</v>
      </c>
      <c r="F894" s="67" t="s">
        <v>1222</v>
      </c>
      <c r="G894" s="233" t="s">
        <v>1265</v>
      </c>
      <c r="H894" s="240">
        <v>19250000000</v>
      </c>
      <c r="I894" s="42">
        <f t="shared" si="16"/>
        <v>19250000000</v>
      </c>
      <c r="J894" s="40" t="s">
        <v>1129</v>
      </c>
      <c r="K894" s="40" t="s">
        <v>1130</v>
      </c>
      <c r="L894" s="186" t="s">
        <v>469</v>
      </c>
    </row>
    <row r="895" spans="2:12" ht="24" customHeight="1">
      <c r="B895" s="222">
        <v>93131608</v>
      </c>
      <c r="C895" s="130" t="s">
        <v>500</v>
      </c>
      <c r="D895" s="235">
        <v>42401</v>
      </c>
      <c r="E895" s="233" t="s">
        <v>1086</v>
      </c>
      <c r="F895" s="67" t="s">
        <v>1222</v>
      </c>
      <c r="G895" s="236" t="s">
        <v>501</v>
      </c>
      <c r="H895" s="237">
        <v>31800000000</v>
      </c>
      <c r="I895" s="42">
        <f t="shared" si="16"/>
        <v>31800000000</v>
      </c>
      <c r="J895" s="40" t="s">
        <v>1129</v>
      </c>
      <c r="K895" s="40" t="s">
        <v>1130</v>
      </c>
      <c r="L895" s="186" t="s">
        <v>469</v>
      </c>
    </row>
    <row r="896" spans="2:12" ht="24" customHeight="1">
      <c r="B896" s="222">
        <v>81141601</v>
      </c>
      <c r="C896" s="130" t="s">
        <v>502</v>
      </c>
      <c r="D896" s="235">
        <v>42401</v>
      </c>
      <c r="E896" s="233" t="s">
        <v>1086</v>
      </c>
      <c r="F896" s="67" t="s">
        <v>1222</v>
      </c>
      <c r="G896" s="236" t="s">
        <v>501</v>
      </c>
      <c r="H896" s="237">
        <v>600000000</v>
      </c>
      <c r="I896" s="42">
        <f t="shared" si="16"/>
        <v>600000000</v>
      </c>
      <c r="J896" s="40" t="s">
        <v>1129</v>
      </c>
      <c r="K896" s="40" t="s">
        <v>1130</v>
      </c>
      <c r="L896" s="186" t="s">
        <v>469</v>
      </c>
    </row>
    <row r="897" spans="2:12" ht="24" customHeight="1">
      <c r="B897" s="107">
        <v>84111600</v>
      </c>
      <c r="C897" s="130" t="s">
        <v>503</v>
      </c>
      <c r="D897" s="235">
        <v>42401</v>
      </c>
      <c r="E897" s="233" t="s">
        <v>494</v>
      </c>
      <c r="F897" s="130" t="s">
        <v>1363</v>
      </c>
      <c r="G897" s="233" t="s">
        <v>1265</v>
      </c>
      <c r="H897" s="241">
        <v>48450000</v>
      </c>
      <c r="I897" s="42">
        <f t="shared" si="16"/>
        <v>48450000</v>
      </c>
      <c r="J897" s="40" t="s">
        <v>1129</v>
      </c>
      <c r="K897" s="40" t="s">
        <v>1130</v>
      </c>
      <c r="L897" s="186" t="s">
        <v>469</v>
      </c>
    </row>
    <row r="898" spans="2:12" ht="24" customHeight="1">
      <c r="B898" s="222">
        <v>84111600</v>
      </c>
      <c r="C898" s="130" t="s">
        <v>504</v>
      </c>
      <c r="D898" s="238">
        <v>42552</v>
      </c>
      <c r="E898" s="233" t="s">
        <v>494</v>
      </c>
      <c r="F898" s="198" t="s">
        <v>505</v>
      </c>
      <c r="G898" s="236" t="s">
        <v>1087</v>
      </c>
      <c r="H898" s="240">
        <v>350000000</v>
      </c>
      <c r="I898" s="42">
        <f t="shared" si="16"/>
        <v>350000000</v>
      </c>
      <c r="J898" s="40" t="s">
        <v>1129</v>
      </c>
      <c r="K898" s="40" t="s">
        <v>1130</v>
      </c>
      <c r="L898" s="186" t="s">
        <v>469</v>
      </c>
    </row>
    <row r="899" spans="2:12" ht="24" customHeight="1">
      <c r="B899" s="222">
        <v>80111504</v>
      </c>
      <c r="C899" s="130" t="s">
        <v>506</v>
      </c>
      <c r="D899" s="238">
        <v>42552</v>
      </c>
      <c r="E899" s="233" t="s">
        <v>494</v>
      </c>
      <c r="F899" s="67" t="s">
        <v>1222</v>
      </c>
      <c r="G899" s="236" t="s">
        <v>1087</v>
      </c>
      <c r="H899" s="240">
        <v>200000000</v>
      </c>
      <c r="I899" s="42">
        <f t="shared" si="16"/>
        <v>200000000</v>
      </c>
      <c r="J899" s="40" t="s">
        <v>1129</v>
      </c>
      <c r="K899" s="40" t="s">
        <v>1130</v>
      </c>
      <c r="L899" s="186" t="s">
        <v>469</v>
      </c>
    </row>
    <row r="900" spans="2:12" ht="24" customHeight="1">
      <c r="B900" s="222">
        <v>80101600</v>
      </c>
      <c r="C900" s="130" t="s">
        <v>507</v>
      </c>
      <c r="D900" s="235">
        <v>42401</v>
      </c>
      <c r="E900" s="233" t="s">
        <v>1503</v>
      </c>
      <c r="F900" s="67" t="s">
        <v>1222</v>
      </c>
      <c r="G900" s="236" t="s">
        <v>1087</v>
      </c>
      <c r="H900" s="240">
        <v>500000000</v>
      </c>
      <c r="I900" s="42">
        <f t="shared" si="16"/>
        <v>500000000</v>
      </c>
      <c r="J900" s="40" t="s">
        <v>1129</v>
      </c>
      <c r="K900" s="40" t="s">
        <v>1130</v>
      </c>
      <c r="L900" s="186" t="s">
        <v>469</v>
      </c>
    </row>
    <row r="901" spans="2:12" ht="24" customHeight="1">
      <c r="B901" s="222">
        <v>56121400</v>
      </c>
      <c r="C901" s="130" t="s">
        <v>508</v>
      </c>
      <c r="D901" s="238">
        <v>42552</v>
      </c>
      <c r="E901" s="233" t="s">
        <v>1040</v>
      </c>
      <c r="F901" s="198" t="s">
        <v>997</v>
      </c>
      <c r="G901" s="236" t="s">
        <v>509</v>
      </c>
      <c r="H901" s="237">
        <v>4500000000</v>
      </c>
      <c r="I901" s="42">
        <f t="shared" si="16"/>
        <v>4500000000</v>
      </c>
      <c r="J901" s="40" t="s">
        <v>1129</v>
      </c>
      <c r="K901" s="40" t="s">
        <v>1130</v>
      </c>
      <c r="L901" s="186" t="s">
        <v>469</v>
      </c>
    </row>
    <row r="902" spans="2:12" ht="24" customHeight="1">
      <c r="B902" s="222">
        <v>80111504</v>
      </c>
      <c r="C902" s="130" t="s">
        <v>510</v>
      </c>
      <c r="D902" s="238">
        <v>42552</v>
      </c>
      <c r="E902" s="233" t="s">
        <v>1040</v>
      </c>
      <c r="F902" s="67" t="s">
        <v>1222</v>
      </c>
      <c r="G902" s="236" t="s">
        <v>1087</v>
      </c>
      <c r="H902" s="240">
        <v>920630000</v>
      </c>
      <c r="I902" s="42">
        <f t="shared" si="16"/>
        <v>920630000</v>
      </c>
      <c r="J902" s="40" t="s">
        <v>1129</v>
      </c>
      <c r="K902" s="40" t="s">
        <v>1130</v>
      </c>
      <c r="L902" s="186" t="s">
        <v>469</v>
      </c>
    </row>
    <row r="903" spans="2:12" ht="24" customHeight="1">
      <c r="B903" s="222">
        <v>80111504</v>
      </c>
      <c r="C903" s="171" t="s">
        <v>511</v>
      </c>
      <c r="D903" s="238">
        <v>42552</v>
      </c>
      <c r="E903" s="233" t="s">
        <v>1040</v>
      </c>
      <c r="F903" s="67" t="s">
        <v>1222</v>
      </c>
      <c r="G903" s="236" t="s">
        <v>1087</v>
      </c>
      <c r="H903" s="240">
        <v>120000000</v>
      </c>
      <c r="I903" s="42">
        <f t="shared" si="16"/>
        <v>120000000</v>
      </c>
      <c r="J903" s="40" t="s">
        <v>1129</v>
      </c>
      <c r="K903" s="40" t="s">
        <v>1130</v>
      </c>
      <c r="L903" s="186" t="s">
        <v>469</v>
      </c>
    </row>
    <row r="904" spans="2:12" ht="24" customHeight="1">
      <c r="B904" s="222">
        <v>80111504</v>
      </c>
      <c r="C904" s="130" t="s">
        <v>512</v>
      </c>
      <c r="D904" s="238">
        <v>42552</v>
      </c>
      <c r="E904" s="233" t="s">
        <v>1040</v>
      </c>
      <c r="F904" s="67" t="s">
        <v>1222</v>
      </c>
      <c r="G904" s="236" t="s">
        <v>1353</v>
      </c>
      <c r="H904" s="237">
        <v>800000000</v>
      </c>
      <c r="I904" s="42">
        <f t="shared" si="16"/>
        <v>800000000</v>
      </c>
      <c r="J904" s="40" t="s">
        <v>1129</v>
      </c>
      <c r="K904" s="40" t="s">
        <v>1130</v>
      </c>
      <c r="L904" s="186" t="s">
        <v>469</v>
      </c>
    </row>
    <row r="905" spans="2:12" ht="24" customHeight="1">
      <c r="B905" s="222">
        <v>86111600</v>
      </c>
      <c r="C905" s="130" t="s">
        <v>513</v>
      </c>
      <c r="D905" s="242">
        <v>42381</v>
      </c>
      <c r="E905" s="223" t="s">
        <v>1488</v>
      </c>
      <c r="F905" s="67" t="s">
        <v>1222</v>
      </c>
      <c r="G905" s="198" t="s">
        <v>1087</v>
      </c>
      <c r="H905" s="237">
        <v>7171000000</v>
      </c>
      <c r="I905" s="42">
        <f t="shared" si="16"/>
        <v>7171000000</v>
      </c>
      <c r="J905" s="40" t="s">
        <v>1129</v>
      </c>
      <c r="K905" s="40" t="s">
        <v>1130</v>
      </c>
      <c r="L905" s="186" t="s">
        <v>469</v>
      </c>
    </row>
    <row r="906" spans="2:12" ht="24" customHeight="1">
      <c r="B906" s="243">
        <v>86121500</v>
      </c>
      <c r="C906" s="130" t="s">
        <v>514</v>
      </c>
      <c r="D906" s="242">
        <v>42381</v>
      </c>
      <c r="E906" s="244" t="s">
        <v>515</v>
      </c>
      <c r="F906" s="67" t="s">
        <v>1222</v>
      </c>
      <c r="G906" s="198" t="s">
        <v>1087</v>
      </c>
      <c r="H906" s="240">
        <v>150000000</v>
      </c>
      <c r="I906" s="42">
        <f t="shared" si="16"/>
        <v>150000000</v>
      </c>
      <c r="J906" s="40" t="s">
        <v>1129</v>
      </c>
      <c r="K906" s="40" t="s">
        <v>1130</v>
      </c>
      <c r="L906" s="186" t="s">
        <v>469</v>
      </c>
    </row>
    <row r="907" spans="2:12" ht="24" customHeight="1">
      <c r="B907" s="222">
        <v>81111500</v>
      </c>
      <c r="C907" s="130" t="s">
        <v>516</v>
      </c>
      <c r="D907" s="238">
        <v>42552</v>
      </c>
      <c r="E907" s="223" t="s">
        <v>1040</v>
      </c>
      <c r="F907" s="130" t="s">
        <v>1363</v>
      </c>
      <c r="G907" s="198" t="s">
        <v>1087</v>
      </c>
      <c r="H907" s="237">
        <v>100000000</v>
      </c>
      <c r="I907" s="42">
        <f t="shared" si="16"/>
        <v>100000000</v>
      </c>
      <c r="J907" s="40" t="s">
        <v>1129</v>
      </c>
      <c r="K907" s="40" t="s">
        <v>1130</v>
      </c>
      <c r="L907" s="186" t="s">
        <v>469</v>
      </c>
    </row>
    <row r="908" spans="2:12" ht="24" customHeight="1">
      <c r="B908" s="222">
        <v>43211500</v>
      </c>
      <c r="C908" s="130" t="s">
        <v>517</v>
      </c>
      <c r="D908" s="235">
        <v>42401</v>
      </c>
      <c r="E908" s="223" t="s">
        <v>515</v>
      </c>
      <c r="F908" s="67" t="s">
        <v>1222</v>
      </c>
      <c r="G908" s="198" t="s">
        <v>1353</v>
      </c>
      <c r="H908" s="237">
        <v>400000000</v>
      </c>
      <c r="I908" s="42">
        <f t="shared" si="16"/>
        <v>400000000</v>
      </c>
      <c r="J908" s="40" t="s">
        <v>1129</v>
      </c>
      <c r="K908" s="40" t="s">
        <v>1130</v>
      </c>
      <c r="L908" s="186" t="s">
        <v>469</v>
      </c>
    </row>
    <row r="909" spans="2:12" ht="24" customHeight="1">
      <c r="B909" s="222">
        <v>80111504</v>
      </c>
      <c r="C909" s="130" t="s">
        <v>518</v>
      </c>
      <c r="D909" s="238">
        <v>42552</v>
      </c>
      <c r="E909" s="223" t="s">
        <v>494</v>
      </c>
      <c r="F909" s="67" t="s">
        <v>1222</v>
      </c>
      <c r="G909" s="198" t="s">
        <v>1087</v>
      </c>
      <c r="H909" s="237">
        <v>200000000</v>
      </c>
      <c r="I909" s="42">
        <f t="shared" si="16"/>
        <v>200000000</v>
      </c>
      <c r="J909" s="40" t="s">
        <v>1129</v>
      </c>
      <c r="K909" s="40" t="s">
        <v>1130</v>
      </c>
      <c r="L909" s="186" t="s">
        <v>469</v>
      </c>
    </row>
    <row r="910" spans="2:12" ht="24" customHeight="1">
      <c r="B910" s="222">
        <v>86141500</v>
      </c>
      <c r="C910" s="130" t="s">
        <v>519</v>
      </c>
      <c r="D910" s="238">
        <v>42552</v>
      </c>
      <c r="E910" s="223" t="s">
        <v>494</v>
      </c>
      <c r="F910" s="67" t="s">
        <v>1222</v>
      </c>
      <c r="G910" s="198" t="s">
        <v>1087</v>
      </c>
      <c r="H910" s="245">
        <v>150000000</v>
      </c>
      <c r="I910" s="42">
        <f t="shared" si="16"/>
        <v>150000000</v>
      </c>
      <c r="J910" s="40" t="s">
        <v>1129</v>
      </c>
      <c r="K910" s="40" t="s">
        <v>1130</v>
      </c>
      <c r="L910" s="186" t="s">
        <v>469</v>
      </c>
    </row>
    <row r="911" spans="2:12" ht="24" customHeight="1">
      <c r="B911" s="222">
        <v>86111700</v>
      </c>
      <c r="C911" s="130" t="s">
        <v>520</v>
      </c>
      <c r="D911" s="235">
        <v>42401</v>
      </c>
      <c r="E911" s="223" t="s">
        <v>1086</v>
      </c>
      <c r="F911" s="67" t="s">
        <v>1222</v>
      </c>
      <c r="G911" s="198" t="s">
        <v>1087</v>
      </c>
      <c r="H911" s="237">
        <v>400000000</v>
      </c>
      <c r="I911" s="42">
        <f t="shared" si="16"/>
        <v>400000000</v>
      </c>
      <c r="J911" s="40" t="s">
        <v>1129</v>
      </c>
      <c r="K911" s="40" t="s">
        <v>1130</v>
      </c>
      <c r="L911" s="186" t="s">
        <v>469</v>
      </c>
    </row>
    <row r="912" spans="2:12" ht="24" customHeight="1">
      <c r="B912" s="222">
        <v>86121500</v>
      </c>
      <c r="C912" s="130" t="s">
        <v>521</v>
      </c>
      <c r="D912" s="238">
        <v>42552</v>
      </c>
      <c r="E912" s="223" t="s">
        <v>494</v>
      </c>
      <c r="F912" s="130" t="s">
        <v>1363</v>
      </c>
      <c r="G912" s="198" t="s">
        <v>1087</v>
      </c>
      <c r="H912" s="237">
        <v>80000000</v>
      </c>
      <c r="I912" s="42">
        <f t="shared" si="16"/>
        <v>80000000</v>
      </c>
      <c r="J912" s="40" t="s">
        <v>1129</v>
      </c>
      <c r="K912" s="40" t="s">
        <v>1130</v>
      </c>
      <c r="L912" s="186" t="s">
        <v>469</v>
      </c>
    </row>
    <row r="913" spans="2:12" ht="24" customHeight="1">
      <c r="B913" s="222">
        <v>84111603</v>
      </c>
      <c r="C913" s="130" t="s">
        <v>522</v>
      </c>
      <c r="D913" s="235">
        <v>42401</v>
      </c>
      <c r="E913" s="223" t="s">
        <v>523</v>
      </c>
      <c r="F913" s="67" t="s">
        <v>1222</v>
      </c>
      <c r="G913" s="198" t="s">
        <v>1353</v>
      </c>
      <c r="H913" s="237">
        <v>50000000</v>
      </c>
      <c r="I913" s="42">
        <f t="shared" si="16"/>
        <v>50000000</v>
      </c>
      <c r="J913" s="40" t="s">
        <v>1129</v>
      </c>
      <c r="K913" s="40" t="s">
        <v>1130</v>
      </c>
      <c r="L913" s="186" t="s">
        <v>469</v>
      </c>
    </row>
    <row r="914" spans="2:12" ht="24" customHeight="1">
      <c r="B914" s="246">
        <v>78131800</v>
      </c>
      <c r="C914" s="130" t="s">
        <v>524</v>
      </c>
      <c r="D914" s="225">
        <v>42430</v>
      </c>
      <c r="E914" s="198" t="s">
        <v>1086</v>
      </c>
      <c r="F914" s="198" t="s">
        <v>997</v>
      </c>
      <c r="G914" s="233" t="s">
        <v>1353</v>
      </c>
      <c r="H914" s="247">
        <v>600000000</v>
      </c>
      <c r="I914" s="42">
        <f t="shared" si="16"/>
        <v>600000000</v>
      </c>
      <c r="J914" s="40" t="s">
        <v>1129</v>
      </c>
      <c r="K914" s="40" t="s">
        <v>1130</v>
      </c>
      <c r="L914" s="186" t="s">
        <v>469</v>
      </c>
    </row>
    <row r="915" spans="2:12" ht="24" customHeight="1">
      <c r="B915" s="106" t="s">
        <v>525</v>
      </c>
      <c r="C915" s="248" t="s">
        <v>526</v>
      </c>
      <c r="D915" s="225">
        <v>42430</v>
      </c>
      <c r="E915" s="198" t="s">
        <v>1086</v>
      </c>
      <c r="F915" s="67" t="s">
        <v>1222</v>
      </c>
      <c r="G915" s="198" t="s">
        <v>1087</v>
      </c>
      <c r="H915" s="247">
        <v>615000000</v>
      </c>
      <c r="I915" s="42">
        <f t="shared" si="16"/>
        <v>615000000</v>
      </c>
      <c r="J915" s="40" t="s">
        <v>1129</v>
      </c>
      <c r="K915" s="40" t="s">
        <v>1130</v>
      </c>
      <c r="L915" s="186" t="s">
        <v>469</v>
      </c>
    </row>
    <row r="916" spans="2:12" ht="24" customHeight="1">
      <c r="B916" s="106">
        <v>81111800</v>
      </c>
      <c r="C916" s="130" t="s">
        <v>527</v>
      </c>
      <c r="D916" s="235">
        <v>42401</v>
      </c>
      <c r="E916" s="198" t="s">
        <v>515</v>
      </c>
      <c r="F916" s="67" t="s">
        <v>1222</v>
      </c>
      <c r="G916" s="198" t="s">
        <v>1087</v>
      </c>
      <c r="H916" s="247">
        <v>1972634661</v>
      </c>
      <c r="I916" s="42">
        <f aca="true" t="shared" si="17" ref="I916:I979">H916</f>
        <v>1972634661</v>
      </c>
      <c r="J916" s="40" t="s">
        <v>1129</v>
      </c>
      <c r="K916" s="40" t="s">
        <v>1130</v>
      </c>
      <c r="L916" s="186" t="s">
        <v>469</v>
      </c>
    </row>
    <row r="917" spans="2:12" ht="24" customHeight="1">
      <c r="B917" s="106">
        <v>43223300</v>
      </c>
      <c r="C917" s="130" t="s">
        <v>528</v>
      </c>
      <c r="D917" s="235">
        <v>42401</v>
      </c>
      <c r="E917" s="198" t="s">
        <v>515</v>
      </c>
      <c r="F917" s="198" t="s">
        <v>997</v>
      </c>
      <c r="G917" s="46" t="s">
        <v>1265</v>
      </c>
      <c r="H917" s="247">
        <v>850000000</v>
      </c>
      <c r="I917" s="42">
        <f t="shared" si="17"/>
        <v>850000000</v>
      </c>
      <c r="J917" s="40" t="s">
        <v>1129</v>
      </c>
      <c r="K917" s="40" t="s">
        <v>1130</v>
      </c>
      <c r="L917" s="186" t="s">
        <v>469</v>
      </c>
    </row>
    <row r="918" spans="2:12" ht="24" customHeight="1">
      <c r="B918" s="249">
        <v>32151900</v>
      </c>
      <c r="C918" s="177" t="s">
        <v>529</v>
      </c>
      <c r="D918" s="235">
        <v>42401</v>
      </c>
      <c r="E918" s="223" t="s">
        <v>494</v>
      </c>
      <c r="F918" s="130" t="s">
        <v>1363</v>
      </c>
      <c r="G918" s="46" t="s">
        <v>1265</v>
      </c>
      <c r="H918" s="247">
        <v>480000000</v>
      </c>
      <c r="I918" s="42">
        <f t="shared" si="17"/>
        <v>480000000</v>
      </c>
      <c r="J918" s="40" t="s">
        <v>1129</v>
      </c>
      <c r="K918" s="40" t="s">
        <v>1130</v>
      </c>
      <c r="L918" s="356" t="s">
        <v>469</v>
      </c>
    </row>
    <row r="919" spans="2:12" ht="24" customHeight="1">
      <c r="B919" s="222">
        <v>80111504</v>
      </c>
      <c r="C919" s="177" t="s">
        <v>530</v>
      </c>
      <c r="D919" s="225">
        <v>42430</v>
      </c>
      <c r="E919" s="198" t="s">
        <v>1086</v>
      </c>
      <c r="F919" s="67" t="s">
        <v>1222</v>
      </c>
      <c r="G919" s="198" t="s">
        <v>1087</v>
      </c>
      <c r="H919" s="237">
        <v>391243547375</v>
      </c>
      <c r="I919" s="42">
        <f t="shared" si="17"/>
        <v>391243547375</v>
      </c>
      <c r="J919" s="40" t="s">
        <v>1129</v>
      </c>
      <c r="K919" s="40" t="s">
        <v>1130</v>
      </c>
      <c r="L919" s="186" t="s">
        <v>469</v>
      </c>
    </row>
    <row r="920" spans="1:12" ht="24" customHeight="1">
      <c r="A920" s="250"/>
      <c r="B920" s="251">
        <v>80111620</v>
      </c>
      <c r="C920" s="161" t="s">
        <v>531</v>
      </c>
      <c r="D920" s="252">
        <v>42370</v>
      </c>
      <c r="E920" s="253" t="s">
        <v>532</v>
      </c>
      <c r="F920" s="254" t="s">
        <v>1222</v>
      </c>
      <c r="G920" s="46" t="s">
        <v>1265</v>
      </c>
      <c r="H920" s="162">
        <v>383800000</v>
      </c>
      <c r="I920" s="42">
        <f t="shared" si="17"/>
        <v>383800000</v>
      </c>
      <c r="J920" s="40" t="s">
        <v>1129</v>
      </c>
      <c r="K920" s="40" t="s">
        <v>1130</v>
      </c>
      <c r="L920" s="186" t="s">
        <v>533</v>
      </c>
    </row>
    <row r="921" spans="2:12" ht="24" customHeight="1">
      <c r="B921" s="251">
        <v>82101502</v>
      </c>
      <c r="C921" s="161" t="s">
        <v>534</v>
      </c>
      <c r="D921" s="252">
        <v>42370</v>
      </c>
      <c r="E921" s="253" t="s">
        <v>532</v>
      </c>
      <c r="F921" s="254" t="s">
        <v>1363</v>
      </c>
      <c r="G921" s="46" t="s">
        <v>1265</v>
      </c>
      <c r="H921" s="162">
        <v>250000000</v>
      </c>
      <c r="I921" s="42">
        <f t="shared" si="17"/>
        <v>250000000</v>
      </c>
      <c r="J921" s="40" t="s">
        <v>1129</v>
      </c>
      <c r="K921" s="40" t="s">
        <v>1130</v>
      </c>
      <c r="L921" s="186" t="s">
        <v>533</v>
      </c>
    </row>
    <row r="922" spans="2:12" ht="27.75" customHeight="1">
      <c r="B922" s="251">
        <v>72153600</v>
      </c>
      <c r="C922" s="161" t="s">
        <v>535</v>
      </c>
      <c r="D922" s="252">
        <v>42370</v>
      </c>
      <c r="E922" s="253" t="s">
        <v>532</v>
      </c>
      <c r="F922" s="254" t="s">
        <v>1363</v>
      </c>
      <c r="G922" s="46" t="s">
        <v>1265</v>
      </c>
      <c r="H922" s="162">
        <v>940000000</v>
      </c>
      <c r="I922" s="42">
        <f t="shared" si="17"/>
        <v>940000000</v>
      </c>
      <c r="J922" s="40" t="s">
        <v>1129</v>
      </c>
      <c r="K922" s="40" t="s">
        <v>1130</v>
      </c>
      <c r="L922" s="186" t="s">
        <v>533</v>
      </c>
    </row>
    <row r="923" spans="2:12" ht="24" customHeight="1">
      <c r="B923" s="251">
        <v>80111623</v>
      </c>
      <c r="C923" s="161" t="s">
        <v>536</v>
      </c>
      <c r="D923" s="252">
        <v>42370</v>
      </c>
      <c r="E923" s="253" t="s">
        <v>532</v>
      </c>
      <c r="F923" s="254" t="s">
        <v>1363</v>
      </c>
      <c r="G923" s="46" t="s">
        <v>1265</v>
      </c>
      <c r="H923" s="162">
        <v>150000000</v>
      </c>
      <c r="I923" s="42">
        <f t="shared" si="17"/>
        <v>150000000</v>
      </c>
      <c r="J923" s="40" t="s">
        <v>1129</v>
      </c>
      <c r="K923" s="40" t="s">
        <v>1130</v>
      </c>
      <c r="L923" s="186" t="s">
        <v>533</v>
      </c>
    </row>
    <row r="924" spans="2:12" ht="24" customHeight="1">
      <c r="B924" s="251">
        <v>93131503</v>
      </c>
      <c r="C924" s="161" t="s">
        <v>537</v>
      </c>
      <c r="D924" s="252">
        <v>42370</v>
      </c>
      <c r="E924" s="253" t="s">
        <v>532</v>
      </c>
      <c r="F924" s="254" t="s">
        <v>1363</v>
      </c>
      <c r="G924" s="46" t="s">
        <v>1265</v>
      </c>
      <c r="H924" s="162">
        <v>520000000</v>
      </c>
      <c r="I924" s="42">
        <f t="shared" si="17"/>
        <v>520000000</v>
      </c>
      <c r="J924" s="40" t="s">
        <v>1129</v>
      </c>
      <c r="K924" s="40" t="s">
        <v>1130</v>
      </c>
      <c r="L924" s="186" t="s">
        <v>533</v>
      </c>
    </row>
    <row r="925" spans="2:12" ht="24" customHeight="1">
      <c r="B925" s="251">
        <v>86141607</v>
      </c>
      <c r="C925" s="161" t="s">
        <v>691</v>
      </c>
      <c r="D925" s="255">
        <v>42552</v>
      </c>
      <c r="E925" s="253" t="s">
        <v>538</v>
      </c>
      <c r="F925" s="254" t="s">
        <v>1222</v>
      </c>
      <c r="G925" s="46" t="s">
        <v>1265</v>
      </c>
      <c r="H925" s="162">
        <v>10000000</v>
      </c>
      <c r="I925" s="42">
        <f t="shared" si="17"/>
        <v>10000000</v>
      </c>
      <c r="J925" s="40" t="s">
        <v>1129</v>
      </c>
      <c r="K925" s="40" t="s">
        <v>1130</v>
      </c>
      <c r="L925" s="186" t="s">
        <v>539</v>
      </c>
    </row>
    <row r="926" spans="2:12" ht="24" customHeight="1">
      <c r="B926" s="251">
        <v>86101705</v>
      </c>
      <c r="C926" s="161" t="s">
        <v>540</v>
      </c>
      <c r="D926" s="252">
        <v>42614</v>
      </c>
      <c r="E926" s="253" t="s">
        <v>1215</v>
      </c>
      <c r="F926" s="254" t="s">
        <v>1316</v>
      </c>
      <c r="G926" s="46" t="s">
        <v>1265</v>
      </c>
      <c r="H926" s="162">
        <v>25000000</v>
      </c>
      <c r="I926" s="42">
        <f t="shared" si="17"/>
        <v>25000000</v>
      </c>
      <c r="J926" s="40" t="s">
        <v>1129</v>
      </c>
      <c r="K926" s="40" t="s">
        <v>1130</v>
      </c>
      <c r="L926" s="186" t="s">
        <v>539</v>
      </c>
    </row>
    <row r="927" spans="2:12" ht="24" customHeight="1">
      <c r="B927" s="251">
        <v>80111620</v>
      </c>
      <c r="C927" s="161" t="s">
        <v>1046</v>
      </c>
      <c r="D927" s="252">
        <v>42401</v>
      </c>
      <c r="E927" s="253" t="s">
        <v>1217</v>
      </c>
      <c r="F927" s="254" t="s">
        <v>1316</v>
      </c>
      <c r="G927" s="46" t="s">
        <v>1265</v>
      </c>
      <c r="H927" s="162">
        <v>108207990</v>
      </c>
      <c r="I927" s="42">
        <f t="shared" si="17"/>
        <v>108207990</v>
      </c>
      <c r="J927" s="40" t="s">
        <v>1129</v>
      </c>
      <c r="K927" s="40" t="s">
        <v>1130</v>
      </c>
      <c r="L927" s="186" t="s">
        <v>539</v>
      </c>
    </row>
    <row r="928" spans="2:12" ht="24" customHeight="1">
      <c r="B928" s="251">
        <v>80111620</v>
      </c>
      <c r="C928" s="161" t="s">
        <v>1046</v>
      </c>
      <c r="D928" s="252">
        <v>42401</v>
      </c>
      <c r="E928" s="253" t="s">
        <v>1217</v>
      </c>
      <c r="F928" s="254" t="s">
        <v>1316</v>
      </c>
      <c r="G928" s="46" t="s">
        <v>1265</v>
      </c>
      <c r="H928" s="162">
        <v>303016670</v>
      </c>
      <c r="I928" s="42">
        <f t="shared" si="17"/>
        <v>303016670</v>
      </c>
      <c r="J928" s="40" t="s">
        <v>1129</v>
      </c>
      <c r="K928" s="40" t="s">
        <v>1130</v>
      </c>
      <c r="L928" s="186" t="s">
        <v>539</v>
      </c>
    </row>
    <row r="929" spans="2:12" ht="24" customHeight="1">
      <c r="B929" s="251">
        <v>80111600</v>
      </c>
      <c r="C929" s="161" t="s">
        <v>541</v>
      </c>
      <c r="D929" s="252">
        <v>42401</v>
      </c>
      <c r="E929" s="253" t="s">
        <v>1217</v>
      </c>
      <c r="F929" s="254" t="s">
        <v>1316</v>
      </c>
      <c r="G929" s="46" t="s">
        <v>1265</v>
      </c>
      <c r="H929" s="162">
        <v>44250140</v>
      </c>
      <c r="I929" s="42">
        <f t="shared" si="17"/>
        <v>44250140</v>
      </c>
      <c r="J929" s="40" t="s">
        <v>1129</v>
      </c>
      <c r="K929" s="40" t="s">
        <v>1130</v>
      </c>
      <c r="L929" s="186" t="s">
        <v>539</v>
      </c>
    </row>
    <row r="930" spans="2:12" ht="24" customHeight="1">
      <c r="B930" s="251">
        <v>81112300</v>
      </c>
      <c r="C930" s="161" t="s">
        <v>542</v>
      </c>
      <c r="D930" s="252">
        <v>42596</v>
      </c>
      <c r="E930" s="253" t="s">
        <v>993</v>
      </c>
      <c r="F930" s="254" t="s">
        <v>1316</v>
      </c>
      <c r="G930" s="46" t="s">
        <v>1265</v>
      </c>
      <c r="H930" s="162">
        <v>20687000</v>
      </c>
      <c r="I930" s="42">
        <f t="shared" si="17"/>
        <v>20687000</v>
      </c>
      <c r="J930" s="40" t="s">
        <v>1129</v>
      </c>
      <c r="K930" s="40" t="s">
        <v>1130</v>
      </c>
      <c r="L930" s="186" t="s">
        <v>539</v>
      </c>
    </row>
    <row r="931" spans="2:12" ht="24" customHeight="1">
      <c r="B931" s="251">
        <v>81112300</v>
      </c>
      <c r="C931" s="161" t="s">
        <v>543</v>
      </c>
      <c r="D931" s="252">
        <v>42401</v>
      </c>
      <c r="E931" s="253" t="s">
        <v>993</v>
      </c>
      <c r="F931" s="254" t="s">
        <v>1316</v>
      </c>
      <c r="G931" s="46" t="s">
        <v>1265</v>
      </c>
      <c r="H931" s="162">
        <v>10000000</v>
      </c>
      <c r="I931" s="42">
        <f t="shared" si="17"/>
        <v>10000000</v>
      </c>
      <c r="J931" s="40" t="s">
        <v>1129</v>
      </c>
      <c r="K931" s="40" t="s">
        <v>1130</v>
      </c>
      <c r="L931" s="186" t="s">
        <v>539</v>
      </c>
    </row>
    <row r="932" spans="2:12" ht="24" customHeight="1">
      <c r="B932" s="256">
        <v>80111604</v>
      </c>
      <c r="C932" s="161" t="s">
        <v>544</v>
      </c>
      <c r="D932" s="225">
        <v>42381</v>
      </c>
      <c r="E932" s="253" t="s">
        <v>1217</v>
      </c>
      <c r="F932" s="102" t="s">
        <v>545</v>
      </c>
      <c r="G932" s="102" t="s">
        <v>546</v>
      </c>
      <c r="H932" s="103">
        <f>11*2604530</f>
        <v>28649830</v>
      </c>
      <c r="I932" s="42">
        <f t="shared" si="17"/>
        <v>28649830</v>
      </c>
      <c r="J932" s="40" t="s">
        <v>1129</v>
      </c>
      <c r="K932" s="40" t="s">
        <v>1130</v>
      </c>
      <c r="L932" s="292" t="s">
        <v>547</v>
      </c>
    </row>
    <row r="933" spans="2:12" ht="31.5" customHeight="1">
      <c r="B933" s="257">
        <v>80111604</v>
      </c>
      <c r="C933" s="161" t="s">
        <v>548</v>
      </c>
      <c r="D933" s="225">
        <v>42381</v>
      </c>
      <c r="E933" s="253" t="s">
        <v>1217</v>
      </c>
      <c r="F933" s="102" t="s">
        <v>545</v>
      </c>
      <c r="G933" s="102" t="s">
        <v>546</v>
      </c>
      <c r="H933" s="103">
        <v>28649830</v>
      </c>
      <c r="I933" s="42">
        <f t="shared" si="17"/>
        <v>28649830</v>
      </c>
      <c r="J933" s="40" t="s">
        <v>1129</v>
      </c>
      <c r="K933" s="40" t="s">
        <v>1130</v>
      </c>
      <c r="L933" s="292" t="s">
        <v>547</v>
      </c>
    </row>
    <row r="934" spans="2:12" ht="24" customHeight="1">
      <c r="B934" s="257">
        <v>80111620</v>
      </c>
      <c r="C934" s="161" t="s">
        <v>549</v>
      </c>
      <c r="D934" s="225">
        <v>42381</v>
      </c>
      <c r="E934" s="253" t="s">
        <v>1217</v>
      </c>
      <c r="F934" s="102" t="s">
        <v>545</v>
      </c>
      <c r="G934" s="102" t="s">
        <v>546</v>
      </c>
      <c r="H934" s="103">
        <f>2923453*11</f>
        <v>32157983</v>
      </c>
      <c r="I934" s="42">
        <f t="shared" si="17"/>
        <v>32157983</v>
      </c>
      <c r="J934" s="40" t="s">
        <v>1129</v>
      </c>
      <c r="K934" s="40" t="s">
        <v>1130</v>
      </c>
      <c r="L934" s="292" t="s">
        <v>547</v>
      </c>
    </row>
    <row r="935" spans="2:12" ht="24" customHeight="1">
      <c r="B935" s="257">
        <v>80111620</v>
      </c>
      <c r="C935" s="161" t="s">
        <v>550</v>
      </c>
      <c r="D935" s="225">
        <v>42381</v>
      </c>
      <c r="E935" s="253" t="s">
        <v>1217</v>
      </c>
      <c r="F935" s="102" t="s">
        <v>545</v>
      </c>
      <c r="G935" s="102" t="s">
        <v>546</v>
      </c>
      <c r="H935" s="103">
        <v>38104847</v>
      </c>
      <c r="I935" s="42">
        <f t="shared" si="17"/>
        <v>38104847</v>
      </c>
      <c r="J935" s="40" t="s">
        <v>1129</v>
      </c>
      <c r="K935" s="40" t="s">
        <v>1130</v>
      </c>
      <c r="L935" s="292" t="s">
        <v>547</v>
      </c>
    </row>
    <row r="936" spans="2:12" ht="24" customHeight="1">
      <c r="B936" s="257">
        <v>80111620</v>
      </c>
      <c r="C936" s="161" t="s">
        <v>551</v>
      </c>
      <c r="D936" s="225">
        <v>42381</v>
      </c>
      <c r="E936" s="253" t="s">
        <v>1217</v>
      </c>
      <c r="F936" s="102" t="s">
        <v>545</v>
      </c>
      <c r="G936" s="102" t="s">
        <v>546</v>
      </c>
      <c r="H936" s="103">
        <v>32157983</v>
      </c>
      <c r="I936" s="42">
        <f t="shared" si="17"/>
        <v>32157983</v>
      </c>
      <c r="J936" s="40" t="s">
        <v>1129</v>
      </c>
      <c r="K936" s="40" t="s">
        <v>1130</v>
      </c>
      <c r="L936" s="292" t="s">
        <v>547</v>
      </c>
    </row>
    <row r="937" spans="2:12" ht="24" customHeight="1">
      <c r="B937" s="257">
        <v>80111620</v>
      </c>
      <c r="C937" s="161" t="s">
        <v>552</v>
      </c>
      <c r="D937" s="225">
        <v>42381</v>
      </c>
      <c r="E937" s="253" t="s">
        <v>1217</v>
      </c>
      <c r="F937" s="102" t="s">
        <v>545</v>
      </c>
      <c r="G937" s="102" t="s">
        <v>546</v>
      </c>
      <c r="H937" s="103">
        <v>38104847</v>
      </c>
      <c r="I937" s="42">
        <f t="shared" si="17"/>
        <v>38104847</v>
      </c>
      <c r="J937" s="40" t="s">
        <v>1129</v>
      </c>
      <c r="K937" s="40" t="s">
        <v>1130</v>
      </c>
      <c r="L937" s="292" t="s">
        <v>547</v>
      </c>
    </row>
    <row r="938" spans="2:12" ht="24" customHeight="1">
      <c r="B938" s="257">
        <v>80111620</v>
      </c>
      <c r="C938" s="161" t="s">
        <v>553</v>
      </c>
      <c r="D938" s="225">
        <v>42381</v>
      </c>
      <c r="E938" s="253" t="s">
        <v>1217</v>
      </c>
      <c r="F938" s="102" t="s">
        <v>545</v>
      </c>
      <c r="G938" s="102" t="s">
        <v>546</v>
      </c>
      <c r="H938" s="103">
        <v>48051520</v>
      </c>
      <c r="I938" s="42">
        <f t="shared" si="17"/>
        <v>48051520</v>
      </c>
      <c r="J938" s="40" t="s">
        <v>1129</v>
      </c>
      <c r="K938" s="40" t="s">
        <v>1130</v>
      </c>
      <c r="L938" s="292" t="s">
        <v>547</v>
      </c>
    </row>
    <row r="939" spans="2:12" ht="24" customHeight="1">
      <c r="B939" s="257">
        <v>80111620</v>
      </c>
      <c r="C939" s="161" t="s">
        <v>553</v>
      </c>
      <c r="D939" s="225">
        <v>42381</v>
      </c>
      <c r="E939" s="253" t="s">
        <v>1217</v>
      </c>
      <c r="F939" s="102" t="s">
        <v>545</v>
      </c>
      <c r="G939" s="102" t="s">
        <v>546</v>
      </c>
      <c r="H939" s="103">
        <v>48051520</v>
      </c>
      <c r="I939" s="42">
        <f t="shared" si="17"/>
        <v>48051520</v>
      </c>
      <c r="J939" s="40" t="s">
        <v>1129</v>
      </c>
      <c r="K939" s="40" t="s">
        <v>1130</v>
      </c>
      <c r="L939" s="292" t="s">
        <v>547</v>
      </c>
    </row>
    <row r="940" spans="2:12" ht="24" customHeight="1">
      <c r="B940" s="257">
        <v>80111620</v>
      </c>
      <c r="C940" s="161" t="s">
        <v>554</v>
      </c>
      <c r="D940" s="225">
        <v>42381</v>
      </c>
      <c r="E940" s="253" t="s">
        <v>1217</v>
      </c>
      <c r="F940" s="102" t="s">
        <v>545</v>
      </c>
      <c r="G940" s="102" t="s">
        <v>1087</v>
      </c>
      <c r="H940" s="103">
        <v>38104847</v>
      </c>
      <c r="I940" s="42">
        <f t="shared" si="17"/>
        <v>38104847</v>
      </c>
      <c r="J940" s="40" t="s">
        <v>1129</v>
      </c>
      <c r="K940" s="40" t="s">
        <v>1130</v>
      </c>
      <c r="L940" s="292" t="s">
        <v>547</v>
      </c>
    </row>
    <row r="941" spans="2:12" ht="24" customHeight="1">
      <c r="B941" s="257">
        <v>80111620</v>
      </c>
      <c r="C941" s="161" t="s">
        <v>551</v>
      </c>
      <c r="D941" s="225">
        <v>42381</v>
      </c>
      <c r="E941" s="253" t="s">
        <v>1217</v>
      </c>
      <c r="F941" s="130" t="s">
        <v>1222</v>
      </c>
      <c r="G941" s="130" t="s">
        <v>1087</v>
      </c>
      <c r="H941" s="146">
        <v>32157983</v>
      </c>
      <c r="I941" s="42">
        <f t="shared" si="17"/>
        <v>32157983</v>
      </c>
      <c r="J941" s="40" t="s">
        <v>1129</v>
      </c>
      <c r="K941" s="40" t="s">
        <v>1130</v>
      </c>
      <c r="L941" s="292" t="s">
        <v>547</v>
      </c>
    </row>
    <row r="942" spans="2:12" ht="24" customHeight="1">
      <c r="B942" s="257">
        <v>80111620</v>
      </c>
      <c r="C942" s="169" t="s">
        <v>555</v>
      </c>
      <c r="D942" s="225">
        <v>42381</v>
      </c>
      <c r="E942" s="253" t="s">
        <v>1217</v>
      </c>
      <c r="F942" s="102" t="s">
        <v>1222</v>
      </c>
      <c r="G942" s="102" t="s">
        <v>1087</v>
      </c>
      <c r="H942" s="146">
        <v>38104847</v>
      </c>
      <c r="I942" s="42">
        <f t="shared" si="17"/>
        <v>38104847</v>
      </c>
      <c r="J942" s="40" t="s">
        <v>1129</v>
      </c>
      <c r="K942" s="40" t="s">
        <v>1130</v>
      </c>
      <c r="L942" s="292" t="s">
        <v>547</v>
      </c>
    </row>
    <row r="943" spans="2:12" ht="24" customHeight="1">
      <c r="B943" s="257">
        <v>80111620</v>
      </c>
      <c r="C943" s="161" t="s">
        <v>556</v>
      </c>
      <c r="D943" s="225">
        <v>42381</v>
      </c>
      <c r="E943" s="253" t="s">
        <v>1217</v>
      </c>
      <c r="F943" s="102" t="s">
        <v>1222</v>
      </c>
      <c r="G943" s="102" t="s">
        <v>1087</v>
      </c>
      <c r="H943" s="103">
        <f>3776412*11</f>
        <v>41540532</v>
      </c>
      <c r="I943" s="42">
        <f t="shared" si="17"/>
        <v>41540532</v>
      </c>
      <c r="J943" s="40" t="s">
        <v>1129</v>
      </c>
      <c r="K943" s="40" t="s">
        <v>1130</v>
      </c>
      <c r="L943" s="292" t="s">
        <v>547</v>
      </c>
    </row>
    <row r="944" spans="2:12" ht="24" customHeight="1">
      <c r="B944" s="257">
        <v>80111620</v>
      </c>
      <c r="C944" s="161" t="s">
        <v>557</v>
      </c>
      <c r="D944" s="225">
        <v>42381</v>
      </c>
      <c r="E944" s="253" t="s">
        <v>1217</v>
      </c>
      <c r="F944" s="102" t="s">
        <v>545</v>
      </c>
      <c r="G944" s="102" t="s">
        <v>546</v>
      </c>
      <c r="H944" s="103">
        <v>38104847</v>
      </c>
      <c r="I944" s="42">
        <f t="shared" si="17"/>
        <v>38104847</v>
      </c>
      <c r="J944" s="40" t="s">
        <v>1129</v>
      </c>
      <c r="K944" s="40" t="s">
        <v>1130</v>
      </c>
      <c r="L944" s="292" t="s">
        <v>547</v>
      </c>
    </row>
    <row r="945" spans="2:12" ht="24" customHeight="1">
      <c r="B945" s="257">
        <v>80111620</v>
      </c>
      <c r="C945" s="161" t="s">
        <v>557</v>
      </c>
      <c r="D945" s="225">
        <v>42381</v>
      </c>
      <c r="E945" s="253" t="s">
        <v>1217</v>
      </c>
      <c r="F945" s="102" t="s">
        <v>545</v>
      </c>
      <c r="G945" s="102" t="s">
        <v>546</v>
      </c>
      <c r="H945" s="103">
        <v>38104847</v>
      </c>
      <c r="I945" s="42">
        <f t="shared" si="17"/>
        <v>38104847</v>
      </c>
      <c r="J945" s="40" t="s">
        <v>1129</v>
      </c>
      <c r="K945" s="40" t="s">
        <v>1130</v>
      </c>
      <c r="L945" s="292" t="s">
        <v>547</v>
      </c>
    </row>
    <row r="946" spans="2:12" ht="24" customHeight="1">
      <c r="B946" s="257">
        <v>80111620</v>
      </c>
      <c r="C946" s="161" t="s">
        <v>557</v>
      </c>
      <c r="D946" s="225">
        <v>42381</v>
      </c>
      <c r="E946" s="253" t="s">
        <v>1217</v>
      </c>
      <c r="F946" s="102" t="s">
        <v>545</v>
      </c>
      <c r="G946" s="102" t="s">
        <v>546</v>
      </c>
      <c r="H946" s="103">
        <v>38104847</v>
      </c>
      <c r="I946" s="42">
        <f t="shared" si="17"/>
        <v>38104847</v>
      </c>
      <c r="J946" s="40" t="s">
        <v>1129</v>
      </c>
      <c r="K946" s="40" t="s">
        <v>1130</v>
      </c>
      <c r="L946" s="292" t="s">
        <v>547</v>
      </c>
    </row>
    <row r="947" spans="2:12" ht="24" customHeight="1">
      <c r="B947" s="257">
        <v>80111620</v>
      </c>
      <c r="C947" s="161" t="s">
        <v>558</v>
      </c>
      <c r="D947" s="225">
        <v>42381</v>
      </c>
      <c r="E947" s="253" t="s">
        <v>1217</v>
      </c>
      <c r="F947" s="102" t="s">
        <v>545</v>
      </c>
      <c r="G947" s="102" t="s">
        <v>546</v>
      </c>
      <c r="H947" s="103">
        <v>36259916</v>
      </c>
      <c r="I947" s="42">
        <f t="shared" si="17"/>
        <v>36259916</v>
      </c>
      <c r="J947" s="40" t="s">
        <v>1129</v>
      </c>
      <c r="K947" s="40" t="s">
        <v>1130</v>
      </c>
      <c r="L947" s="292" t="s">
        <v>547</v>
      </c>
    </row>
    <row r="948" spans="2:12" ht="24" customHeight="1">
      <c r="B948" s="257">
        <v>80111620</v>
      </c>
      <c r="C948" s="161" t="s">
        <v>559</v>
      </c>
      <c r="D948" s="225">
        <v>42381</v>
      </c>
      <c r="E948" s="253" t="s">
        <v>1217</v>
      </c>
      <c r="F948" s="102" t="s">
        <v>545</v>
      </c>
      <c r="G948" s="102" t="s">
        <v>546</v>
      </c>
      <c r="H948" s="103">
        <v>36259916</v>
      </c>
      <c r="I948" s="42">
        <f t="shared" si="17"/>
        <v>36259916</v>
      </c>
      <c r="J948" s="40" t="s">
        <v>1129</v>
      </c>
      <c r="K948" s="40" t="s">
        <v>1130</v>
      </c>
      <c r="L948" s="292" t="s">
        <v>547</v>
      </c>
    </row>
    <row r="949" spans="2:12" ht="24" customHeight="1">
      <c r="B949" s="257">
        <v>80111604</v>
      </c>
      <c r="C949" s="161" t="s">
        <v>560</v>
      </c>
      <c r="D949" s="225">
        <v>42381</v>
      </c>
      <c r="E949" s="253" t="s">
        <v>1217</v>
      </c>
      <c r="F949" s="102" t="s">
        <v>545</v>
      </c>
      <c r="G949" s="102" t="s">
        <v>546</v>
      </c>
      <c r="H949" s="103">
        <v>28649830</v>
      </c>
      <c r="I949" s="42">
        <f t="shared" si="17"/>
        <v>28649830</v>
      </c>
      <c r="J949" s="40" t="s">
        <v>1129</v>
      </c>
      <c r="K949" s="40" t="s">
        <v>1130</v>
      </c>
      <c r="L949" s="292" t="s">
        <v>547</v>
      </c>
    </row>
    <row r="950" spans="2:12" ht="24" customHeight="1">
      <c r="B950" s="257">
        <v>80111620</v>
      </c>
      <c r="C950" s="161" t="s">
        <v>561</v>
      </c>
      <c r="D950" s="225">
        <v>42381</v>
      </c>
      <c r="E950" s="253" t="s">
        <v>1217</v>
      </c>
      <c r="F950" s="102" t="s">
        <v>545</v>
      </c>
      <c r="G950" s="102" t="s">
        <v>546</v>
      </c>
      <c r="H950" s="103">
        <v>40217386</v>
      </c>
      <c r="I950" s="42">
        <f t="shared" si="17"/>
        <v>40217386</v>
      </c>
      <c r="J950" s="40" t="s">
        <v>1129</v>
      </c>
      <c r="K950" s="40" t="s">
        <v>1130</v>
      </c>
      <c r="L950" s="292" t="s">
        <v>547</v>
      </c>
    </row>
    <row r="951" spans="2:12" ht="24" customHeight="1">
      <c r="B951" s="257">
        <v>80111620</v>
      </c>
      <c r="C951" s="161" t="s">
        <v>561</v>
      </c>
      <c r="D951" s="225">
        <v>42381</v>
      </c>
      <c r="E951" s="253" t="s">
        <v>1217</v>
      </c>
      <c r="F951" s="102" t="s">
        <v>545</v>
      </c>
      <c r="G951" s="102" t="s">
        <v>546</v>
      </c>
      <c r="H951" s="103">
        <v>40217386</v>
      </c>
      <c r="I951" s="42">
        <f t="shared" si="17"/>
        <v>40217386</v>
      </c>
      <c r="J951" s="40" t="s">
        <v>1129</v>
      </c>
      <c r="K951" s="40" t="s">
        <v>1130</v>
      </c>
      <c r="L951" s="292" t="s">
        <v>547</v>
      </c>
    </row>
    <row r="952" spans="2:12" ht="24" customHeight="1">
      <c r="B952" s="257">
        <v>80111620</v>
      </c>
      <c r="C952" s="161" t="s">
        <v>561</v>
      </c>
      <c r="D952" s="225">
        <v>42381</v>
      </c>
      <c r="E952" s="253" t="s">
        <v>1217</v>
      </c>
      <c r="F952" s="102" t="s">
        <v>545</v>
      </c>
      <c r="G952" s="102" t="s">
        <v>546</v>
      </c>
      <c r="H952" s="103">
        <v>40217386</v>
      </c>
      <c r="I952" s="42">
        <f t="shared" si="17"/>
        <v>40217386</v>
      </c>
      <c r="J952" s="40" t="s">
        <v>1129</v>
      </c>
      <c r="K952" s="40" t="s">
        <v>1130</v>
      </c>
      <c r="L952" s="292" t="s">
        <v>547</v>
      </c>
    </row>
    <row r="953" spans="2:12" ht="24" customHeight="1">
      <c r="B953" s="257">
        <v>80111620</v>
      </c>
      <c r="C953" s="161" t="s">
        <v>561</v>
      </c>
      <c r="D953" s="225">
        <v>42381</v>
      </c>
      <c r="E953" s="253" t="s">
        <v>1217</v>
      </c>
      <c r="F953" s="102" t="s">
        <v>545</v>
      </c>
      <c r="G953" s="102" t="s">
        <v>546</v>
      </c>
      <c r="H953" s="103">
        <v>40217386</v>
      </c>
      <c r="I953" s="42">
        <f t="shared" si="17"/>
        <v>40217386</v>
      </c>
      <c r="J953" s="40" t="s">
        <v>1129</v>
      </c>
      <c r="K953" s="40" t="s">
        <v>1130</v>
      </c>
      <c r="L953" s="292" t="s">
        <v>547</v>
      </c>
    </row>
    <row r="954" spans="2:12" ht="24" customHeight="1">
      <c r="B954" s="257">
        <v>80111620</v>
      </c>
      <c r="C954" s="161" t="s">
        <v>561</v>
      </c>
      <c r="D954" s="225">
        <v>42381</v>
      </c>
      <c r="E954" s="253" t="s">
        <v>1217</v>
      </c>
      <c r="F954" s="102" t="s">
        <v>545</v>
      </c>
      <c r="G954" s="102" t="s">
        <v>546</v>
      </c>
      <c r="H954" s="103">
        <v>40217386</v>
      </c>
      <c r="I954" s="42">
        <f t="shared" si="17"/>
        <v>40217386</v>
      </c>
      <c r="J954" s="40" t="s">
        <v>1129</v>
      </c>
      <c r="K954" s="40" t="s">
        <v>1130</v>
      </c>
      <c r="L954" s="292" t="s">
        <v>547</v>
      </c>
    </row>
    <row r="955" spans="2:12" ht="24" customHeight="1">
      <c r="B955" s="257">
        <v>80111620</v>
      </c>
      <c r="C955" s="161" t="s">
        <v>562</v>
      </c>
      <c r="D955" s="225">
        <v>42381</v>
      </c>
      <c r="E955" s="253" t="s">
        <v>1217</v>
      </c>
      <c r="F955" s="102" t="s">
        <v>545</v>
      </c>
      <c r="G955" s="102" t="s">
        <v>546</v>
      </c>
      <c r="H955" s="103">
        <v>36259916</v>
      </c>
      <c r="I955" s="42">
        <f t="shared" si="17"/>
        <v>36259916</v>
      </c>
      <c r="J955" s="40" t="s">
        <v>1129</v>
      </c>
      <c r="K955" s="40" t="s">
        <v>1130</v>
      </c>
      <c r="L955" s="292" t="s">
        <v>547</v>
      </c>
    </row>
    <row r="956" spans="2:12" ht="24" customHeight="1">
      <c r="B956" s="257">
        <v>80111620</v>
      </c>
      <c r="C956" s="161" t="s">
        <v>563</v>
      </c>
      <c r="D956" s="225">
        <v>42381</v>
      </c>
      <c r="E956" s="253" t="s">
        <v>1217</v>
      </c>
      <c r="F956" s="102" t="s">
        <v>545</v>
      </c>
      <c r="G956" s="102" t="s">
        <v>546</v>
      </c>
      <c r="H956" s="103">
        <v>36259916</v>
      </c>
      <c r="I956" s="42">
        <f t="shared" si="17"/>
        <v>36259916</v>
      </c>
      <c r="J956" s="40" t="s">
        <v>1129</v>
      </c>
      <c r="K956" s="40" t="s">
        <v>1130</v>
      </c>
      <c r="L956" s="292" t="s">
        <v>547</v>
      </c>
    </row>
    <row r="957" spans="2:12" ht="24" customHeight="1">
      <c r="B957" s="257">
        <v>80111620</v>
      </c>
      <c r="C957" s="161" t="s">
        <v>564</v>
      </c>
      <c r="D957" s="225">
        <v>42381</v>
      </c>
      <c r="E957" s="253" t="s">
        <v>1217</v>
      </c>
      <c r="F957" s="102" t="s">
        <v>545</v>
      </c>
      <c r="G957" s="102" t="s">
        <v>546</v>
      </c>
      <c r="H957" s="146">
        <v>32157983</v>
      </c>
      <c r="I957" s="42">
        <f t="shared" si="17"/>
        <v>32157983</v>
      </c>
      <c r="J957" s="40" t="s">
        <v>1129</v>
      </c>
      <c r="K957" s="40" t="s">
        <v>1130</v>
      </c>
      <c r="L957" s="292" t="s">
        <v>547</v>
      </c>
    </row>
    <row r="958" spans="2:12" ht="24" customHeight="1">
      <c r="B958" s="258">
        <v>85101604</v>
      </c>
      <c r="C958" s="169" t="s">
        <v>565</v>
      </c>
      <c r="D958" s="225">
        <v>42381</v>
      </c>
      <c r="E958" s="130" t="s">
        <v>1171</v>
      </c>
      <c r="F958" s="130" t="s">
        <v>566</v>
      </c>
      <c r="G958" s="259" t="s">
        <v>567</v>
      </c>
      <c r="H958" s="247">
        <v>3761941857</v>
      </c>
      <c r="I958" s="42">
        <f t="shared" si="17"/>
        <v>3761941857</v>
      </c>
      <c r="J958" s="40" t="s">
        <v>1129</v>
      </c>
      <c r="K958" s="40" t="s">
        <v>1130</v>
      </c>
      <c r="L958" s="292" t="s">
        <v>547</v>
      </c>
    </row>
    <row r="959" spans="2:12" ht="24" customHeight="1">
      <c r="B959" s="257">
        <v>85101604</v>
      </c>
      <c r="C959" s="169" t="s">
        <v>568</v>
      </c>
      <c r="D959" s="225">
        <v>42381</v>
      </c>
      <c r="E959" s="130" t="s">
        <v>1171</v>
      </c>
      <c r="F959" s="130" t="s">
        <v>566</v>
      </c>
      <c r="G959" s="259" t="s">
        <v>567</v>
      </c>
      <c r="H959" s="260">
        <v>2849243392</v>
      </c>
      <c r="I959" s="42">
        <f t="shared" si="17"/>
        <v>2849243392</v>
      </c>
      <c r="J959" s="40" t="s">
        <v>1129</v>
      </c>
      <c r="K959" s="40" t="s">
        <v>1130</v>
      </c>
      <c r="L959" s="292" t="s">
        <v>547</v>
      </c>
    </row>
    <row r="960" spans="2:12" ht="24" customHeight="1">
      <c r="B960" s="257">
        <v>85101604</v>
      </c>
      <c r="C960" s="169" t="s">
        <v>569</v>
      </c>
      <c r="D960" s="225">
        <v>42381</v>
      </c>
      <c r="E960" s="130" t="s">
        <v>1171</v>
      </c>
      <c r="F960" s="130" t="s">
        <v>570</v>
      </c>
      <c r="G960" s="259" t="s">
        <v>567</v>
      </c>
      <c r="H960" s="247">
        <v>19842057925</v>
      </c>
      <c r="I960" s="42">
        <f t="shared" si="17"/>
        <v>19842057925</v>
      </c>
      <c r="J960" s="40" t="s">
        <v>1129</v>
      </c>
      <c r="K960" s="40" t="s">
        <v>1130</v>
      </c>
      <c r="L960" s="292" t="s">
        <v>547</v>
      </c>
    </row>
    <row r="961" spans="2:12" ht="24" customHeight="1">
      <c r="B961" s="257">
        <v>85101604</v>
      </c>
      <c r="C961" s="169" t="s">
        <v>571</v>
      </c>
      <c r="D961" s="225">
        <v>42381</v>
      </c>
      <c r="E961" s="130" t="s">
        <v>1171</v>
      </c>
      <c r="F961" s="130" t="s">
        <v>545</v>
      </c>
      <c r="G961" s="259" t="s">
        <v>567</v>
      </c>
      <c r="H961" s="260">
        <v>3000000000</v>
      </c>
      <c r="I961" s="42">
        <f t="shared" si="17"/>
        <v>3000000000</v>
      </c>
      <c r="J961" s="40" t="s">
        <v>1129</v>
      </c>
      <c r="K961" s="40" t="s">
        <v>1130</v>
      </c>
      <c r="L961" s="292" t="s">
        <v>547</v>
      </c>
    </row>
    <row r="962" spans="2:12" ht="24" customHeight="1">
      <c r="B962" s="256">
        <v>95122000</v>
      </c>
      <c r="C962" s="261" t="s">
        <v>572</v>
      </c>
      <c r="D962" s="262">
        <v>42491</v>
      </c>
      <c r="E962" s="130" t="s">
        <v>1171</v>
      </c>
      <c r="F962" s="263" t="s">
        <v>573</v>
      </c>
      <c r="G962" s="263" t="s">
        <v>929</v>
      </c>
      <c r="H962" s="264">
        <v>18600000000</v>
      </c>
      <c r="I962" s="42">
        <f t="shared" si="17"/>
        <v>18600000000</v>
      </c>
      <c r="J962" s="40" t="s">
        <v>1129</v>
      </c>
      <c r="K962" s="40" t="s">
        <v>1130</v>
      </c>
      <c r="L962" s="292" t="s">
        <v>574</v>
      </c>
    </row>
    <row r="963" spans="2:12" ht="24" customHeight="1">
      <c r="B963" s="256">
        <v>95122000</v>
      </c>
      <c r="C963" s="261" t="s">
        <v>575</v>
      </c>
      <c r="D963" s="265">
        <v>42522</v>
      </c>
      <c r="E963" s="40" t="s">
        <v>755</v>
      </c>
      <c r="F963" s="40" t="s">
        <v>576</v>
      </c>
      <c r="G963" s="40" t="s">
        <v>929</v>
      </c>
      <c r="H963" s="264">
        <v>4521000000</v>
      </c>
      <c r="I963" s="42">
        <f t="shared" si="17"/>
        <v>4521000000</v>
      </c>
      <c r="J963" s="40" t="s">
        <v>1129</v>
      </c>
      <c r="K963" s="40" t="s">
        <v>1130</v>
      </c>
      <c r="L963" s="292" t="s">
        <v>547</v>
      </c>
    </row>
    <row r="964" spans="2:12" ht="24" customHeight="1">
      <c r="B964" s="266">
        <v>25101504</v>
      </c>
      <c r="C964" s="261" t="s">
        <v>577</v>
      </c>
      <c r="D964" s="262">
        <v>42491</v>
      </c>
      <c r="E964" s="40" t="s">
        <v>1032</v>
      </c>
      <c r="F964" s="40" t="s">
        <v>578</v>
      </c>
      <c r="G964" s="40" t="s">
        <v>579</v>
      </c>
      <c r="H964" s="267">
        <v>80000000</v>
      </c>
      <c r="I964" s="42">
        <f t="shared" si="17"/>
        <v>80000000</v>
      </c>
      <c r="J964" s="40" t="s">
        <v>1129</v>
      </c>
      <c r="K964" s="40" t="s">
        <v>1130</v>
      </c>
      <c r="L964" s="292" t="s">
        <v>547</v>
      </c>
    </row>
    <row r="965" spans="2:12" ht="24" customHeight="1">
      <c r="B965" s="268">
        <v>43211508</v>
      </c>
      <c r="C965" s="269" t="s">
        <v>580</v>
      </c>
      <c r="D965" s="262">
        <v>42491</v>
      </c>
      <c r="E965" s="40" t="s">
        <v>1032</v>
      </c>
      <c r="F965" s="40" t="s">
        <v>578</v>
      </c>
      <c r="G965" s="40" t="s">
        <v>579</v>
      </c>
      <c r="H965" s="270">
        <v>47587500</v>
      </c>
      <c r="I965" s="42">
        <f t="shared" si="17"/>
        <v>47587500</v>
      </c>
      <c r="J965" s="40" t="s">
        <v>1129</v>
      </c>
      <c r="K965" s="40" t="s">
        <v>1130</v>
      </c>
      <c r="L965" s="292" t="s">
        <v>547</v>
      </c>
    </row>
    <row r="966" spans="2:12" ht="24" customHeight="1">
      <c r="B966" s="268">
        <v>43211508</v>
      </c>
      <c r="C966" s="269" t="s">
        <v>581</v>
      </c>
      <c r="D966" s="262">
        <v>42491</v>
      </c>
      <c r="E966" s="40" t="s">
        <v>1032</v>
      </c>
      <c r="F966" s="40" t="s">
        <v>578</v>
      </c>
      <c r="G966" s="40" t="s">
        <v>579</v>
      </c>
      <c r="H966" s="270">
        <v>2811335</v>
      </c>
      <c r="I966" s="42">
        <f t="shared" si="17"/>
        <v>2811335</v>
      </c>
      <c r="J966" s="40" t="s">
        <v>1129</v>
      </c>
      <c r="K966" s="40" t="s">
        <v>1130</v>
      </c>
      <c r="L966" s="292" t="s">
        <v>547</v>
      </c>
    </row>
    <row r="967" spans="2:12" ht="24" customHeight="1">
      <c r="B967" s="268">
        <v>43211508</v>
      </c>
      <c r="C967" s="269" t="s">
        <v>582</v>
      </c>
      <c r="D967" s="262">
        <v>42491</v>
      </c>
      <c r="E967" s="40" t="s">
        <v>1032</v>
      </c>
      <c r="F967" s="40" t="s">
        <v>578</v>
      </c>
      <c r="G967" s="40" t="s">
        <v>579</v>
      </c>
      <c r="H967" s="270">
        <v>80750896</v>
      </c>
      <c r="I967" s="42">
        <f t="shared" si="17"/>
        <v>80750896</v>
      </c>
      <c r="J967" s="40" t="s">
        <v>1129</v>
      </c>
      <c r="K967" s="40" t="s">
        <v>1130</v>
      </c>
      <c r="L967" s="292" t="s">
        <v>547</v>
      </c>
    </row>
    <row r="968" spans="2:12" ht="24" customHeight="1">
      <c r="B968" s="268">
        <v>3212110</v>
      </c>
      <c r="C968" s="269" t="s">
        <v>583</v>
      </c>
      <c r="D968" s="262">
        <v>42491</v>
      </c>
      <c r="E968" s="40" t="s">
        <v>1032</v>
      </c>
      <c r="F968" s="40" t="s">
        <v>578</v>
      </c>
      <c r="G968" s="40" t="s">
        <v>579</v>
      </c>
      <c r="H968" s="270">
        <v>38200680</v>
      </c>
      <c r="I968" s="42">
        <f t="shared" si="17"/>
        <v>38200680</v>
      </c>
      <c r="J968" s="40" t="s">
        <v>1129</v>
      </c>
      <c r="K968" s="40" t="s">
        <v>1130</v>
      </c>
      <c r="L968" s="292" t="s">
        <v>547</v>
      </c>
    </row>
    <row r="969" spans="2:12" ht="24" customHeight="1">
      <c r="B969" s="268">
        <v>45161616</v>
      </c>
      <c r="C969" s="271" t="s">
        <v>584</v>
      </c>
      <c r="D969" s="262">
        <v>42491</v>
      </c>
      <c r="E969" s="40" t="s">
        <v>1032</v>
      </c>
      <c r="F969" s="40" t="s">
        <v>578</v>
      </c>
      <c r="G969" s="40" t="s">
        <v>579</v>
      </c>
      <c r="H969" s="270">
        <v>3817500</v>
      </c>
      <c r="I969" s="42">
        <f t="shared" si="17"/>
        <v>3817500</v>
      </c>
      <c r="J969" s="40" t="s">
        <v>1129</v>
      </c>
      <c r="K969" s="40" t="s">
        <v>1130</v>
      </c>
      <c r="L969" s="292" t="s">
        <v>547</v>
      </c>
    </row>
    <row r="970" spans="2:12" ht="24" customHeight="1">
      <c r="B970" s="268">
        <v>43211508</v>
      </c>
      <c r="C970" s="271" t="s">
        <v>585</v>
      </c>
      <c r="D970" s="262">
        <v>42491</v>
      </c>
      <c r="E970" s="40" t="s">
        <v>1032</v>
      </c>
      <c r="F970" s="40" t="s">
        <v>578</v>
      </c>
      <c r="G970" s="40" t="s">
        <v>579</v>
      </c>
      <c r="H970" s="270">
        <v>86865000</v>
      </c>
      <c r="I970" s="42">
        <f t="shared" si="17"/>
        <v>86865000</v>
      </c>
      <c r="J970" s="40" t="s">
        <v>1129</v>
      </c>
      <c r="K970" s="40" t="s">
        <v>1130</v>
      </c>
      <c r="L970" s="292" t="s">
        <v>547</v>
      </c>
    </row>
    <row r="971" spans="2:12" ht="24" customHeight="1">
      <c r="B971" s="268">
        <v>45121504</v>
      </c>
      <c r="C971" s="271" t="s">
        <v>586</v>
      </c>
      <c r="D971" s="262">
        <v>42491</v>
      </c>
      <c r="E971" s="40" t="s">
        <v>1032</v>
      </c>
      <c r="F971" s="40" t="s">
        <v>578</v>
      </c>
      <c r="G971" s="40" t="s">
        <v>579</v>
      </c>
      <c r="H971" s="270">
        <v>1532000</v>
      </c>
      <c r="I971" s="42">
        <f t="shared" si="17"/>
        <v>1532000</v>
      </c>
      <c r="J971" s="40" t="s">
        <v>1129</v>
      </c>
      <c r="K971" s="40" t="s">
        <v>1130</v>
      </c>
      <c r="L971" s="292" t="s">
        <v>547</v>
      </c>
    </row>
    <row r="972" spans="2:12" ht="24" customHeight="1">
      <c r="B972" s="268">
        <v>43222612</v>
      </c>
      <c r="C972" s="271" t="s">
        <v>587</v>
      </c>
      <c r="D972" s="262">
        <v>42491</v>
      </c>
      <c r="E972" s="40" t="s">
        <v>1032</v>
      </c>
      <c r="F972" s="40" t="s">
        <v>578</v>
      </c>
      <c r="G972" s="40" t="s">
        <v>579</v>
      </c>
      <c r="H972" s="270">
        <v>18580035</v>
      </c>
      <c r="I972" s="42">
        <f t="shared" si="17"/>
        <v>18580035</v>
      </c>
      <c r="J972" s="40" t="s">
        <v>1129</v>
      </c>
      <c r="K972" s="40" t="s">
        <v>1130</v>
      </c>
      <c r="L972" s="292" t="s">
        <v>547</v>
      </c>
    </row>
    <row r="973" spans="2:12" ht="24" customHeight="1">
      <c r="B973" s="268">
        <v>43201503</v>
      </c>
      <c r="C973" s="271" t="s">
        <v>588</v>
      </c>
      <c r="D973" s="262">
        <v>42491</v>
      </c>
      <c r="E973" s="40" t="s">
        <v>1032</v>
      </c>
      <c r="F973" s="40" t="s">
        <v>578</v>
      </c>
      <c r="G973" s="40" t="s">
        <v>579</v>
      </c>
      <c r="H973" s="270">
        <v>1383375</v>
      </c>
      <c r="I973" s="42">
        <f t="shared" si="17"/>
        <v>1383375</v>
      </c>
      <c r="J973" s="40" t="s">
        <v>1129</v>
      </c>
      <c r="K973" s="40" t="s">
        <v>1130</v>
      </c>
      <c r="L973" s="292" t="s">
        <v>547</v>
      </c>
    </row>
    <row r="974" spans="2:12" ht="24" customHeight="1">
      <c r="B974" s="268">
        <v>43201503</v>
      </c>
      <c r="C974" s="271" t="s">
        <v>589</v>
      </c>
      <c r="D974" s="262">
        <v>42491</v>
      </c>
      <c r="E974" s="40" t="s">
        <v>1032</v>
      </c>
      <c r="F974" s="40" t="s">
        <v>578</v>
      </c>
      <c r="G974" s="40" t="s">
        <v>579</v>
      </c>
      <c r="H974" s="270">
        <v>14100412</v>
      </c>
      <c r="I974" s="42">
        <f t="shared" si="17"/>
        <v>14100412</v>
      </c>
      <c r="J974" s="40" t="s">
        <v>1129</v>
      </c>
      <c r="K974" s="40" t="s">
        <v>1130</v>
      </c>
      <c r="L974" s="292" t="s">
        <v>547</v>
      </c>
    </row>
    <row r="975" spans="2:12" ht="24" customHeight="1">
      <c r="B975" s="268">
        <v>43201503</v>
      </c>
      <c r="C975" s="271" t="s">
        <v>590</v>
      </c>
      <c r="D975" s="262">
        <v>42491</v>
      </c>
      <c r="E975" s="40" t="s">
        <v>1032</v>
      </c>
      <c r="F975" s="40" t="s">
        <v>578</v>
      </c>
      <c r="G975" s="40" t="s">
        <v>579</v>
      </c>
      <c r="H975" s="270">
        <v>10515710</v>
      </c>
      <c r="I975" s="42">
        <f t="shared" si="17"/>
        <v>10515710</v>
      </c>
      <c r="J975" s="40" t="s">
        <v>1129</v>
      </c>
      <c r="K975" s="40" t="s">
        <v>1130</v>
      </c>
      <c r="L975" s="292" t="s">
        <v>547</v>
      </c>
    </row>
    <row r="976" spans="2:12" ht="24" customHeight="1">
      <c r="B976" s="268">
        <v>43231513</v>
      </c>
      <c r="C976" s="271" t="s">
        <v>591</v>
      </c>
      <c r="D976" s="262">
        <v>42491</v>
      </c>
      <c r="E976" s="40" t="s">
        <v>1032</v>
      </c>
      <c r="F976" s="40" t="s">
        <v>578</v>
      </c>
      <c r="G976" s="40" t="s">
        <v>579</v>
      </c>
      <c r="H976" s="270">
        <v>1690860</v>
      </c>
      <c r="I976" s="42">
        <f t="shared" si="17"/>
        <v>1690860</v>
      </c>
      <c r="J976" s="40" t="s">
        <v>1129</v>
      </c>
      <c r="K976" s="40" t="s">
        <v>1130</v>
      </c>
      <c r="L976" s="292" t="s">
        <v>547</v>
      </c>
    </row>
    <row r="977" spans="2:12" ht="24" customHeight="1">
      <c r="B977" s="256">
        <v>43201503</v>
      </c>
      <c r="C977" s="271" t="s">
        <v>592</v>
      </c>
      <c r="D977" s="262">
        <v>42491</v>
      </c>
      <c r="E977" s="40" t="s">
        <v>1032</v>
      </c>
      <c r="F977" s="40" t="s">
        <v>578</v>
      </c>
      <c r="G977" s="40" t="s">
        <v>579</v>
      </c>
      <c r="H977" s="270">
        <v>28293525</v>
      </c>
      <c r="I977" s="42">
        <f t="shared" si="17"/>
        <v>28293525</v>
      </c>
      <c r="J977" s="40" t="s">
        <v>1129</v>
      </c>
      <c r="K977" s="40" t="s">
        <v>1130</v>
      </c>
      <c r="L977" s="292" t="s">
        <v>547</v>
      </c>
    </row>
    <row r="978" spans="2:12" ht="24" customHeight="1">
      <c r="B978" s="256">
        <v>43201803</v>
      </c>
      <c r="C978" s="271" t="s">
        <v>593</v>
      </c>
      <c r="D978" s="262">
        <v>42491</v>
      </c>
      <c r="E978" s="40" t="s">
        <v>1032</v>
      </c>
      <c r="F978" s="40" t="s">
        <v>578</v>
      </c>
      <c r="G978" s="40" t="s">
        <v>579</v>
      </c>
      <c r="H978" s="270">
        <v>1731500</v>
      </c>
      <c r="I978" s="42">
        <f t="shared" si="17"/>
        <v>1731500</v>
      </c>
      <c r="J978" s="40" t="s">
        <v>1129</v>
      </c>
      <c r="K978" s="40" t="s">
        <v>1130</v>
      </c>
      <c r="L978" s="292" t="s">
        <v>547</v>
      </c>
    </row>
    <row r="979" spans="2:12" ht="24" customHeight="1">
      <c r="B979" s="268">
        <v>43211711</v>
      </c>
      <c r="C979" s="271" t="s">
        <v>594</v>
      </c>
      <c r="D979" s="262">
        <v>42491</v>
      </c>
      <c r="E979" s="40" t="s">
        <v>1032</v>
      </c>
      <c r="F979" s="40" t="s">
        <v>578</v>
      </c>
      <c r="G979" s="40" t="s">
        <v>579</v>
      </c>
      <c r="H979" s="270">
        <v>17117600</v>
      </c>
      <c r="I979" s="42">
        <f t="shared" si="17"/>
        <v>17117600</v>
      </c>
      <c r="J979" s="40" t="s">
        <v>1129</v>
      </c>
      <c r="K979" s="40" t="s">
        <v>1130</v>
      </c>
      <c r="L979" s="292" t="s">
        <v>547</v>
      </c>
    </row>
    <row r="980" spans="2:12" ht="24" customHeight="1">
      <c r="B980" s="256">
        <v>32101602</v>
      </c>
      <c r="C980" s="271" t="s">
        <v>595</v>
      </c>
      <c r="D980" s="262">
        <v>42491</v>
      </c>
      <c r="E980" s="40" t="s">
        <v>1032</v>
      </c>
      <c r="F980" s="40" t="s">
        <v>578</v>
      </c>
      <c r="G980" s="40" t="s">
        <v>579</v>
      </c>
      <c r="H980" s="270">
        <v>707750</v>
      </c>
      <c r="I980" s="42">
        <f aca="true" t="shared" si="18" ref="I980:I1043">H980</f>
        <v>707750</v>
      </c>
      <c r="J980" s="40" t="s">
        <v>1129</v>
      </c>
      <c r="K980" s="40" t="s">
        <v>1130</v>
      </c>
      <c r="L980" s="292" t="s">
        <v>547</v>
      </c>
    </row>
    <row r="981" spans="2:12" ht="24" customHeight="1">
      <c r="B981" s="272">
        <v>32101602</v>
      </c>
      <c r="C981" s="271" t="s">
        <v>596</v>
      </c>
      <c r="D981" s="262">
        <v>42491</v>
      </c>
      <c r="E981" s="40" t="s">
        <v>1032</v>
      </c>
      <c r="F981" s="40" t="s">
        <v>578</v>
      </c>
      <c r="G981" s="40" t="s">
        <v>579</v>
      </c>
      <c r="H981" s="270">
        <v>1245500</v>
      </c>
      <c r="I981" s="42">
        <f t="shared" si="18"/>
        <v>1245500</v>
      </c>
      <c r="J981" s="40" t="s">
        <v>1129</v>
      </c>
      <c r="K981" s="40" t="s">
        <v>1130</v>
      </c>
      <c r="L981" s="292" t="s">
        <v>547</v>
      </c>
    </row>
    <row r="982" spans="2:12" ht="24" customHeight="1">
      <c r="B982" s="268">
        <v>3212110</v>
      </c>
      <c r="C982" s="271" t="s">
        <v>597</v>
      </c>
      <c r="D982" s="262">
        <v>42491</v>
      </c>
      <c r="E982" s="40" t="s">
        <v>1032</v>
      </c>
      <c r="F982" s="40" t="s">
        <v>578</v>
      </c>
      <c r="G982" s="40" t="s">
        <v>579</v>
      </c>
      <c r="H982" s="270">
        <v>4630214</v>
      </c>
      <c r="I982" s="42">
        <f t="shared" si="18"/>
        <v>4630214</v>
      </c>
      <c r="J982" s="40" t="s">
        <v>1129</v>
      </c>
      <c r="K982" s="40" t="s">
        <v>1130</v>
      </c>
      <c r="L982" s="292" t="s">
        <v>547</v>
      </c>
    </row>
    <row r="983" spans="2:12" ht="24" customHeight="1">
      <c r="B983" s="268">
        <v>43201503</v>
      </c>
      <c r="C983" s="271" t="s">
        <v>598</v>
      </c>
      <c r="D983" s="262">
        <v>42491</v>
      </c>
      <c r="E983" s="40" t="s">
        <v>1032</v>
      </c>
      <c r="F983" s="40" t="s">
        <v>578</v>
      </c>
      <c r="G983" s="40" t="s">
        <v>579</v>
      </c>
      <c r="H983" s="270">
        <v>12036000</v>
      </c>
      <c r="I983" s="42">
        <f t="shared" si="18"/>
        <v>12036000</v>
      </c>
      <c r="J983" s="40" t="s">
        <v>1129</v>
      </c>
      <c r="K983" s="40" t="s">
        <v>1130</v>
      </c>
      <c r="L983" s="292" t="s">
        <v>547</v>
      </c>
    </row>
    <row r="984" spans="2:12" ht="24" customHeight="1">
      <c r="B984" s="268">
        <v>43201503</v>
      </c>
      <c r="C984" s="271" t="s">
        <v>599</v>
      </c>
      <c r="D984" s="262">
        <v>42491</v>
      </c>
      <c r="E984" s="40" t="s">
        <v>1032</v>
      </c>
      <c r="F984" s="40" t="s">
        <v>578</v>
      </c>
      <c r="G984" s="40" t="s">
        <v>579</v>
      </c>
      <c r="H984" s="270">
        <v>2915728</v>
      </c>
      <c r="I984" s="42">
        <f t="shared" si="18"/>
        <v>2915728</v>
      </c>
      <c r="J984" s="40" t="s">
        <v>1129</v>
      </c>
      <c r="K984" s="40" t="s">
        <v>1130</v>
      </c>
      <c r="L984" s="292" t="s">
        <v>547</v>
      </c>
    </row>
    <row r="985" spans="2:12" ht="24" customHeight="1">
      <c r="B985" s="268">
        <v>43231513</v>
      </c>
      <c r="C985" s="271" t="s">
        <v>600</v>
      </c>
      <c r="D985" s="262">
        <v>42491</v>
      </c>
      <c r="E985" s="40" t="s">
        <v>1032</v>
      </c>
      <c r="F985" s="40" t="s">
        <v>578</v>
      </c>
      <c r="G985" s="40" t="s">
        <v>579</v>
      </c>
      <c r="H985" s="270">
        <v>17604000</v>
      </c>
      <c r="I985" s="42">
        <f t="shared" si="18"/>
        <v>17604000</v>
      </c>
      <c r="J985" s="40" t="s">
        <v>1129</v>
      </c>
      <c r="K985" s="40" t="s">
        <v>1130</v>
      </c>
      <c r="L985" s="292" t="s">
        <v>547</v>
      </c>
    </row>
    <row r="986" spans="2:12" ht="24" customHeight="1">
      <c r="B986" s="268">
        <v>43201503</v>
      </c>
      <c r="C986" s="271" t="s">
        <v>601</v>
      </c>
      <c r="D986" s="262">
        <v>42491</v>
      </c>
      <c r="E986" s="40" t="s">
        <v>1032</v>
      </c>
      <c r="F986" s="40" t="s">
        <v>578</v>
      </c>
      <c r="G986" s="40" t="s">
        <v>579</v>
      </c>
      <c r="H986" s="270">
        <v>1693500</v>
      </c>
      <c r="I986" s="42">
        <f t="shared" si="18"/>
        <v>1693500</v>
      </c>
      <c r="J986" s="40" t="s">
        <v>1129</v>
      </c>
      <c r="K986" s="40" t="s">
        <v>1130</v>
      </c>
      <c r="L986" s="292" t="s">
        <v>547</v>
      </c>
    </row>
    <row r="987" spans="2:12" ht="24" customHeight="1">
      <c r="B987" s="268">
        <v>43201503</v>
      </c>
      <c r="C987" s="271" t="s">
        <v>602</v>
      </c>
      <c r="D987" s="262">
        <v>42491</v>
      </c>
      <c r="E987" s="40" t="s">
        <v>1032</v>
      </c>
      <c r="F987" s="40" t="s">
        <v>578</v>
      </c>
      <c r="G987" s="40" t="s">
        <v>579</v>
      </c>
      <c r="H987" s="270">
        <v>500550</v>
      </c>
      <c r="I987" s="42">
        <f t="shared" si="18"/>
        <v>500550</v>
      </c>
      <c r="J987" s="40" t="s">
        <v>1129</v>
      </c>
      <c r="K987" s="40" t="s">
        <v>1130</v>
      </c>
      <c r="L987" s="292" t="s">
        <v>547</v>
      </c>
    </row>
    <row r="988" spans="2:12" ht="24" customHeight="1">
      <c r="B988" s="268">
        <v>43201503</v>
      </c>
      <c r="C988" s="271" t="s">
        <v>603</v>
      </c>
      <c r="D988" s="262">
        <v>42491</v>
      </c>
      <c r="E988" s="40" t="s">
        <v>1032</v>
      </c>
      <c r="F988" s="40" t="s">
        <v>578</v>
      </c>
      <c r="G988" s="40" t="s">
        <v>579</v>
      </c>
      <c r="H988" s="270">
        <v>501600</v>
      </c>
      <c r="I988" s="42">
        <f t="shared" si="18"/>
        <v>501600</v>
      </c>
      <c r="J988" s="40" t="s">
        <v>1129</v>
      </c>
      <c r="K988" s="40" t="s">
        <v>1130</v>
      </c>
      <c r="L988" s="292" t="s">
        <v>547</v>
      </c>
    </row>
    <row r="989" spans="2:12" ht="24" customHeight="1">
      <c r="B989" s="268">
        <v>43201503</v>
      </c>
      <c r="C989" s="271" t="s">
        <v>604</v>
      </c>
      <c r="D989" s="262">
        <v>42491</v>
      </c>
      <c r="E989" s="40" t="s">
        <v>1032</v>
      </c>
      <c r="F989" s="40" t="s">
        <v>578</v>
      </c>
      <c r="G989" s="40" t="s">
        <v>579</v>
      </c>
      <c r="H989" s="270">
        <v>540200</v>
      </c>
      <c r="I989" s="42">
        <f t="shared" si="18"/>
        <v>540200</v>
      </c>
      <c r="J989" s="40" t="s">
        <v>1129</v>
      </c>
      <c r="K989" s="40" t="s">
        <v>1130</v>
      </c>
      <c r="L989" s="292" t="s">
        <v>547</v>
      </c>
    </row>
    <row r="990" spans="2:12" ht="24" customHeight="1">
      <c r="B990" s="268">
        <v>43201503</v>
      </c>
      <c r="C990" s="271" t="s">
        <v>605</v>
      </c>
      <c r="D990" s="262">
        <v>42491</v>
      </c>
      <c r="E990" s="40" t="s">
        <v>1032</v>
      </c>
      <c r="F990" s="40" t="s">
        <v>578</v>
      </c>
      <c r="G990" s="40" t="s">
        <v>579</v>
      </c>
      <c r="H990" s="270">
        <v>548100</v>
      </c>
      <c r="I990" s="42">
        <f t="shared" si="18"/>
        <v>548100</v>
      </c>
      <c r="J990" s="40" t="s">
        <v>1129</v>
      </c>
      <c r="K990" s="40" t="s">
        <v>1130</v>
      </c>
      <c r="L990" s="292" t="s">
        <v>547</v>
      </c>
    </row>
    <row r="991" spans="2:12" ht="24" customHeight="1">
      <c r="B991" s="268">
        <v>43201503</v>
      </c>
      <c r="C991" s="271" t="s">
        <v>606</v>
      </c>
      <c r="D991" s="262">
        <v>42491</v>
      </c>
      <c r="E991" s="40" t="s">
        <v>1032</v>
      </c>
      <c r="F991" s="40" t="s">
        <v>578</v>
      </c>
      <c r="G991" s="40" t="s">
        <v>579</v>
      </c>
      <c r="H991" s="270">
        <v>15240000</v>
      </c>
      <c r="I991" s="42">
        <f t="shared" si="18"/>
        <v>15240000</v>
      </c>
      <c r="J991" s="40" t="s">
        <v>1129</v>
      </c>
      <c r="K991" s="40" t="s">
        <v>1130</v>
      </c>
      <c r="L991" s="292" t="s">
        <v>547</v>
      </c>
    </row>
    <row r="992" spans="2:12" ht="24" customHeight="1">
      <c r="B992" s="268">
        <v>43201503</v>
      </c>
      <c r="C992" s="271" t="s">
        <v>607</v>
      </c>
      <c r="D992" s="262">
        <v>42491</v>
      </c>
      <c r="E992" s="40" t="s">
        <v>1032</v>
      </c>
      <c r="F992" s="40" t="s">
        <v>578</v>
      </c>
      <c r="G992" s="40" t="s">
        <v>579</v>
      </c>
      <c r="H992" s="270">
        <v>300174</v>
      </c>
      <c r="I992" s="42">
        <f t="shared" si="18"/>
        <v>300174</v>
      </c>
      <c r="J992" s="40" t="s">
        <v>1129</v>
      </c>
      <c r="K992" s="40" t="s">
        <v>1130</v>
      </c>
      <c r="L992" s="292" t="s">
        <v>547</v>
      </c>
    </row>
    <row r="993" spans="2:12" ht="24" customHeight="1">
      <c r="B993" s="268">
        <v>43201503</v>
      </c>
      <c r="C993" s="271" t="s">
        <v>608</v>
      </c>
      <c r="D993" s="262">
        <v>42491</v>
      </c>
      <c r="E993" s="40" t="s">
        <v>1032</v>
      </c>
      <c r="F993" s="40" t="s">
        <v>578</v>
      </c>
      <c r="G993" s="40" t="s">
        <v>579</v>
      </c>
      <c r="H993" s="270">
        <v>5136000</v>
      </c>
      <c r="I993" s="42">
        <f t="shared" si="18"/>
        <v>5136000</v>
      </c>
      <c r="J993" s="40" t="s">
        <v>1129</v>
      </c>
      <c r="K993" s="40" t="s">
        <v>1130</v>
      </c>
      <c r="L993" s="292" t="s">
        <v>547</v>
      </c>
    </row>
    <row r="994" spans="2:12" ht="24" customHeight="1">
      <c r="B994" s="268">
        <v>43201503</v>
      </c>
      <c r="C994" s="271" t="s">
        <v>609</v>
      </c>
      <c r="D994" s="262">
        <v>42491</v>
      </c>
      <c r="E994" s="40" t="s">
        <v>1032</v>
      </c>
      <c r="F994" s="40" t="s">
        <v>578</v>
      </c>
      <c r="G994" s="40" t="s">
        <v>579</v>
      </c>
      <c r="H994" s="270">
        <v>2882700</v>
      </c>
      <c r="I994" s="42">
        <f t="shared" si="18"/>
        <v>2882700</v>
      </c>
      <c r="J994" s="40" t="s">
        <v>1129</v>
      </c>
      <c r="K994" s="40" t="s">
        <v>1130</v>
      </c>
      <c r="L994" s="292" t="s">
        <v>547</v>
      </c>
    </row>
    <row r="995" spans="2:12" ht="24" customHeight="1">
      <c r="B995" s="268">
        <v>43201503</v>
      </c>
      <c r="C995" s="271" t="s">
        <v>610</v>
      </c>
      <c r="D995" s="262">
        <v>42491</v>
      </c>
      <c r="E995" s="40" t="s">
        <v>1032</v>
      </c>
      <c r="F995" s="40" t="s">
        <v>578</v>
      </c>
      <c r="G995" s="40" t="s">
        <v>579</v>
      </c>
      <c r="H995" s="270">
        <v>62887500</v>
      </c>
      <c r="I995" s="42">
        <f t="shared" si="18"/>
        <v>62887500</v>
      </c>
      <c r="J995" s="40" t="s">
        <v>1129</v>
      </c>
      <c r="K995" s="40" t="s">
        <v>1130</v>
      </c>
      <c r="L995" s="292" t="s">
        <v>547</v>
      </c>
    </row>
    <row r="996" spans="2:12" ht="24" customHeight="1">
      <c r="B996" s="268">
        <v>43201503</v>
      </c>
      <c r="C996" s="271" t="s">
        <v>589</v>
      </c>
      <c r="D996" s="262">
        <v>42491</v>
      </c>
      <c r="E996" s="40" t="s">
        <v>1032</v>
      </c>
      <c r="F996" s="40" t="s">
        <v>578</v>
      </c>
      <c r="G996" s="40" t="s">
        <v>579</v>
      </c>
      <c r="H996" s="270">
        <v>10800000</v>
      </c>
      <c r="I996" s="42">
        <f t="shared" si="18"/>
        <v>10800000</v>
      </c>
      <c r="J996" s="40" t="s">
        <v>1129</v>
      </c>
      <c r="K996" s="40" t="s">
        <v>1130</v>
      </c>
      <c r="L996" s="292" t="s">
        <v>547</v>
      </c>
    </row>
    <row r="997" spans="2:12" ht="24" customHeight="1">
      <c r="B997" s="256">
        <v>80111604</v>
      </c>
      <c r="C997" s="261" t="s">
        <v>544</v>
      </c>
      <c r="D997" s="262">
        <v>42388</v>
      </c>
      <c r="E997" s="253" t="s">
        <v>1217</v>
      </c>
      <c r="F997" s="263" t="s">
        <v>545</v>
      </c>
      <c r="G997" s="263" t="s">
        <v>546</v>
      </c>
      <c r="H997" s="264">
        <v>28649830</v>
      </c>
      <c r="I997" s="42">
        <f t="shared" si="18"/>
        <v>28649830</v>
      </c>
      <c r="J997" s="40" t="s">
        <v>1129</v>
      </c>
      <c r="K997" s="40" t="s">
        <v>1130</v>
      </c>
      <c r="L997" s="292" t="s">
        <v>574</v>
      </c>
    </row>
    <row r="998" spans="2:12" ht="24" customHeight="1">
      <c r="B998" s="256">
        <v>80111604</v>
      </c>
      <c r="C998" s="261" t="s">
        <v>548</v>
      </c>
      <c r="D998" s="262">
        <v>42388</v>
      </c>
      <c r="E998" s="253" t="s">
        <v>1217</v>
      </c>
      <c r="F998" s="263" t="s">
        <v>545</v>
      </c>
      <c r="G998" s="263" t="s">
        <v>546</v>
      </c>
      <c r="H998" s="264">
        <v>28649830</v>
      </c>
      <c r="I998" s="42">
        <f t="shared" si="18"/>
        <v>28649830</v>
      </c>
      <c r="J998" s="40" t="s">
        <v>1129</v>
      </c>
      <c r="K998" s="40" t="s">
        <v>1130</v>
      </c>
      <c r="L998" s="292" t="s">
        <v>574</v>
      </c>
    </row>
    <row r="999" spans="2:12" ht="24" customHeight="1">
      <c r="B999" s="256">
        <v>80111620</v>
      </c>
      <c r="C999" s="261" t="s">
        <v>549</v>
      </c>
      <c r="D999" s="262">
        <v>42388</v>
      </c>
      <c r="E999" s="253" t="s">
        <v>1217</v>
      </c>
      <c r="F999" s="263" t="s">
        <v>545</v>
      </c>
      <c r="G999" s="263" t="s">
        <v>546</v>
      </c>
      <c r="H999" s="264">
        <v>32157983</v>
      </c>
      <c r="I999" s="42">
        <f t="shared" si="18"/>
        <v>32157983</v>
      </c>
      <c r="J999" s="40" t="s">
        <v>1129</v>
      </c>
      <c r="K999" s="40" t="s">
        <v>1130</v>
      </c>
      <c r="L999" s="292" t="s">
        <v>574</v>
      </c>
    </row>
    <row r="1000" spans="2:12" ht="24" customHeight="1">
      <c r="B1000" s="256">
        <v>80111620</v>
      </c>
      <c r="C1000" s="261" t="s">
        <v>550</v>
      </c>
      <c r="D1000" s="262">
        <v>42388</v>
      </c>
      <c r="E1000" s="253" t="s">
        <v>1217</v>
      </c>
      <c r="F1000" s="263" t="s">
        <v>545</v>
      </c>
      <c r="G1000" s="263" t="s">
        <v>546</v>
      </c>
      <c r="H1000" s="264">
        <v>38104847</v>
      </c>
      <c r="I1000" s="42">
        <f t="shared" si="18"/>
        <v>38104847</v>
      </c>
      <c r="J1000" s="40" t="s">
        <v>1129</v>
      </c>
      <c r="K1000" s="40" t="s">
        <v>1130</v>
      </c>
      <c r="L1000" s="292" t="s">
        <v>574</v>
      </c>
    </row>
    <row r="1001" spans="2:12" ht="24" customHeight="1">
      <c r="B1001" s="256">
        <v>80111620</v>
      </c>
      <c r="C1001" s="261" t="s">
        <v>551</v>
      </c>
      <c r="D1001" s="262">
        <v>42388</v>
      </c>
      <c r="E1001" s="253" t="s">
        <v>1217</v>
      </c>
      <c r="F1001" s="263" t="s">
        <v>545</v>
      </c>
      <c r="G1001" s="263" t="s">
        <v>546</v>
      </c>
      <c r="H1001" s="264">
        <v>32157983</v>
      </c>
      <c r="I1001" s="42">
        <f t="shared" si="18"/>
        <v>32157983</v>
      </c>
      <c r="J1001" s="40" t="s">
        <v>1129</v>
      </c>
      <c r="K1001" s="40" t="s">
        <v>1130</v>
      </c>
      <c r="L1001" s="292" t="s">
        <v>574</v>
      </c>
    </row>
    <row r="1002" spans="2:12" ht="24" customHeight="1">
      <c r="B1002" s="256">
        <v>80111620</v>
      </c>
      <c r="C1002" s="261" t="s">
        <v>552</v>
      </c>
      <c r="D1002" s="262">
        <v>42388</v>
      </c>
      <c r="E1002" s="253" t="s">
        <v>1217</v>
      </c>
      <c r="F1002" s="263" t="s">
        <v>545</v>
      </c>
      <c r="G1002" s="263" t="s">
        <v>546</v>
      </c>
      <c r="H1002" s="264">
        <v>38104847</v>
      </c>
      <c r="I1002" s="42">
        <f t="shared" si="18"/>
        <v>38104847</v>
      </c>
      <c r="J1002" s="40" t="s">
        <v>1129</v>
      </c>
      <c r="K1002" s="40" t="s">
        <v>1130</v>
      </c>
      <c r="L1002" s="292" t="s">
        <v>574</v>
      </c>
    </row>
    <row r="1003" spans="2:12" ht="24" customHeight="1">
      <c r="B1003" s="256">
        <v>80111620</v>
      </c>
      <c r="C1003" s="261" t="s">
        <v>553</v>
      </c>
      <c r="D1003" s="262">
        <v>42388</v>
      </c>
      <c r="E1003" s="253" t="s">
        <v>1217</v>
      </c>
      <c r="F1003" s="263" t="s">
        <v>545</v>
      </c>
      <c r="G1003" s="263" t="s">
        <v>546</v>
      </c>
      <c r="H1003" s="264">
        <v>48051520</v>
      </c>
      <c r="I1003" s="42">
        <f t="shared" si="18"/>
        <v>48051520</v>
      </c>
      <c r="J1003" s="40" t="s">
        <v>1129</v>
      </c>
      <c r="K1003" s="40" t="s">
        <v>1130</v>
      </c>
      <c r="L1003" s="292" t="s">
        <v>574</v>
      </c>
    </row>
    <row r="1004" spans="2:12" ht="24" customHeight="1">
      <c r="B1004" s="256">
        <v>80111620</v>
      </c>
      <c r="C1004" s="261" t="s">
        <v>553</v>
      </c>
      <c r="D1004" s="262">
        <v>42388</v>
      </c>
      <c r="E1004" s="253" t="s">
        <v>1217</v>
      </c>
      <c r="F1004" s="263" t="s">
        <v>545</v>
      </c>
      <c r="G1004" s="263" t="s">
        <v>546</v>
      </c>
      <c r="H1004" s="264">
        <v>48051520</v>
      </c>
      <c r="I1004" s="42">
        <f t="shared" si="18"/>
        <v>48051520</v>
      </c>
      <c r="J1004" s="40" t="s">
        <v>1129</v>
      </c>
      <c r="K1004" s="40" t="s">
        <v>1130</v>
      </c>
      <c r="L1004" s="292" t="s">
        <v>574</v>
      </c>
    </row>
    <row r="1005" spans="2:12" ht="24" customHeight="1">
      <c r="B1005" s="256">
        <v>80111620</v>
      </c>
      <c r="C1005" s="261" t="s">
        <v>554</v>
      </c>
      <c r="D1005" s="262">
        <v>42388</v>
      </c>
      <c r="E1005" s="253" t="s">
        <v>1217</v>
      </c>
      <c r="F1005" s="263" t="s">
        <v>545</v>
      </c>
      <c r="G1005" s="263" t="s">
        <v>1087</v>
      </c>
      <c r="H1005" s="264">
        <v>38104847</v>
      </c>
      <c r="I1005" s="42">
        <f t="shared" si="18"/>
        <v>38104847</v>
      </c>
      <c r="J1005" s="40" t="s">
        <v>1129</v>
      </c>
      <c r="K1005" s="40" t="s">
        <v>1130</v>
      </c>
      <c r="L1005" s="292" t="s">
        <v>574</v>
      </c>
    </row>
    <row r="1006" spans="2:12" ht="24" customHeight="1">
      <c r="B1006" s="256">
        <v>80111620</v>
      </c>
      <c r="C1006" s="261" t="s">
        <v>551</v>
      </c>
      <c r="D1006" s="262">
        <v>42388</v>
      </c>
      <c r="E1006" s="253" t="s">
        <v>1217</v>
      </c>
      <c r="F1006" s="263" t="s">
        <v>1222</v>
      </c>
      <c r="G1006" s="263" t="s">
        <v>1087</v>
      </c>
      <c r="H1006" s="264">
        <v>32157983</v>
      </c>
      <c r="I1006" s="42">
        <f t="shared" si="18"/>
        <v>32157983</v>
      </c>
      <c r="J1006" s="40" t="s">
        <v>1129</v>
      </c>
      <c r="K1006" s="40" t="s">
        <v>1130</v>
      </c>
      <c r="L1006" s="292" t="s">
        <v>574</v>
      </c>
    </row>
    <row r="1007" spans="2:12" ht="24" customHeight="1">
      <c r="B1007" s="256">
        <v>80111620</v>
      </c>
      <c r="C1007" s="261" t="s">
        <v>555</v>
      </c>
      <c r="D1007" s="262">
        <v>42388</v>
      </c>
      <c r="E1007" s="253" t="s">
        <v>1217</v>
      </c>
      <c r="F1007" s="263" t="s">
        <v>1222</v>
      </c>
      <c r="G1007" s="263" t="s">
        <v>1087</v>
      </c>
      <c r="H1007" s="264">
        <v>38104847</v>
      </c>
      <c r="I1007" s="42">
        <f t="shared" si="18"/>
        <v>38104847</v>
      </c>
      <c r="J1007" s="40" t="s">
        <v>1129</v>
      </c>
      <c r="K1007" s="40" t="s">
        <v>1130</v>
      </c>
      <c r="L1007" s="292" t="s">
        <v>574</v>
      </c>
    </row>
    <row r="1008" spans="2:12" ht="24" customHeight="1">
      <c r="B1008" s="256">
        <v>80111620</v>
      </c>
      <c r="C1008" s="261" t="s">
        <v>611</v>
      </c>
      <c r="D1008" s="262">
        <v>42388</v>
      </c>
      <c r="E1008" s="253" t="s">
        <v>1217</v>
      </c>
      <c r="F1008" s="263" t="s">
        <v>1222</v>
      </c>
      <c r="G1008" s="263" t="s">
        <v>1087</v>
      </c>
      <c r="H1008" s="264">
        <v>38104847</v>
      </c>
      <c r="I1008" s="42">
        <f t="shared" si="18"/>
        <v>38104847</v>
      </c>
      <c r="J1008" s="40" t="s">
        <v>1129</v>
      </c>
      <c r="K1008" s="40" t="s">
        <v>1130</v>
      </c>
      <c r="L1008" s="292" t="s">
        <v>574</v>
      </c>
    </row>
    <row r="1009" spans="2:12" ht="24" customHeight="1">
      <c r="B1009" s="256">
        <v>80111620</v>
      </c>
      <c r="C1009" s="261" t="s">
        <v>612</v>
      </c>
      <c r="D1009" s="262">
        <v>42388</v>
      </c>
      <c r="E1009" s="253" t="s">
        <v>1217</v>
      </c>
      <c r="F1009" s="263" t="s">
        <v>545</v>
      </c>
      <c r="G1009" s="263" t="s">
        <v>546</v>
      </c>
      <c r="H1009" s="264">
        <v>38104847</v>
      </c>
      <c r="I1009" s="42">
        <f t="shared" si="18"/>
        <v>38104847</v>
      </c>
      <c r="J1009" s="40" t="s">
        <v>1129</v>
      </c>
      <c r="K1009" s="40" t="s">
        <v>1130</v>
      </c>
      <c r="L1009" s="292" t="s">
        <v>574</v>
      </c>
    </row>
    <row r="1010" spans="2:12" ht="24" customHeight="1">
      <c r="B1010" s="256">
        <v>80111620</v>
      </c>
      <c r="C1010" s="261" t="s">
        <v>612</v>
      </c>
      <c r="D1010" s="262">
        <v>42388</v>
      </c>
      <c r="E1010" s="253" t="s">
        <v>1217</v>
      </c>
      <c r="F1010" s="263" t="s">
        <v>545</v>
      </c>
      <c r="G1010" s="263" t="s">
        <v>546</v>
      </c>
      <c r="H1010" s="264">
        <v>38104847</v>
      </c>
      <c r="I1010" s="42">
        <f t="shared" si="18"/>
        <v>38104847</v>
      </c>
      <c r="J1010" s="40" t="s">
        <v>1129</v>
      </c>
      <c r="K1010" s="40" t="s">
        <v>1130</v>
      </c>
      <c r="L1010" s="292" t="s">
        <v>574</v>
      </c>
    </row>
    <row r="1011" spans="2:12" ht="24" customHeight="1">
      <c r="B1011" s="256">
        <v>80111620</v>
      </c>
      <c r="C1011" s="261" t="s">
        <v>612</v>
      </c>
      <c r="D1011" s="262">
        <v>42388</v>
      </c>
      <c r="E1011" s="253" t="s">
        <v>1217</v>
      </c>
      <c r="F1011" s="263" t="s">
        <v>545</v>
      </c>
      <c r="G1011" s="263" t="s">
        <v>546</v>
      </c>
      <c r="H1011" s="264">
        <v>38104847</v>
      </c>
      <c r="I1011" s="42">
        <f t="shared" si="18"/>
        <v>38104847</v>
      </c>
      <c r="J1011" s="40" t="s">
        <v>1129</v>
      </c>
      <c r="K1011" s="40" t="s">
        <v>1130</v>
      </c>
      <c r="L1011" s="292" t="s">
        <v>574</v>
      </c>
    </row>
    <row r="1012" spans="2:12" ht="24" customHeight="1">
      <c r="B1012" s="256">
        <v>80111620</v>
      </c>
      <c r="C1012" s="261" t="s">
        <v>558</v>
      </c>
      <c r="D1012" s="262">
        <v>42388</v>
      </c>
      <c r="E1012" s="253" t="s">
        <v>1217</v>
      </c>
      <c r="F1012" s="263" t="s">
        <v>545</v>
      </c>
      <c r="G1012" s="263" t="s">
        <v>546</v>
      </c>
      <c r="H1012" s="264">
        <v>36259916</v>
      </c>
      <c r="I1012" s="42">
        <f t="shared" si="18"/>
        <v>36259916</v>
      </c>
      <c r="J1012" s="40" t="s">
        <v>1129</v>
      </c>
      <c r="K1012" s="40" t="s">
        <v>1130</v>
      </c>
      <c r="L1012" s="292" t="s">
        <v>574</v>
      </c>
    </row>
    <row r="1013" spans="2:12" ht="24" customHeight="1">
      <c r="B1013" s="256">
        <v>80111620</v>
      </c>
      <c r="C1013" s="261" t="s">
        <v>559</v>
      </c>
      <c r="D1013" s="262">
        <v>42388</v>
      </c>
      <c r="E1013" s="253" t="s">
        <v>1217</v>
      </c>
      <c r="F1013" s="263" t="s">
        <v>545</v>
      </c>
      <c r="G1013" s="263" t="s">
        <v>546</v>
      </c>
      <c r="H1013" s="264">
        <v>36259916</v>
      </c>
      <c r="I1013" s="42">
        <f t="shared" si="18"/>
        <v>36259916</v>
      </c>
      <c r="J1013" s="40" t="s">
        <v>1129</v>
      </c>
      <c r="K1013" s="40" t="s">
        <v>1130</v>
      </c>
      <c r="L1013" s="292" t="s">
        <v>574</v>
      </c>
    </row>
    <row r="1014" spans="2:12" ht="24" customHeight="1">
      <c r="B1014" s="256">
        <v>80111604</v>
      </c>
      <c r="C1014" s="261" t="s">
        <v>560</v>
      </c>
      <c r="D1014" s="262">
        <v>42388</v>
      </c>
      <c r="E1014" s="253" t="s">
        <v>1217</v>
      </c>
      <c r="F1014" s="263" t="s">
        <v>545</v>
      </c>
      <c r="G1014" s="263" t="s">
        <v>546</v>
      </c>
      <c r="H1014" s="264">
        <v>28649830</v>
      </c>
      <c r="I1014" s="42">
        <f t="shared" si="18"/>
        <v>28649830</v>
      </c>
      <c r="J1014" s="40" t="s">
        <v>1129</v>
      </c>
      <c r="K1014" s="40" t="s">
        <v>1130</v>
      </c>
      <c r="L1014" s="292" t="s">
        <v>574</v>
      </c>
    </row>
    <row r="1015" spans="2:12" ht="24" customHeight="1">
      <c r="B1015" s="256">
        <v>80111620</v>
      </c>
      <c r="C1015" s="261" t="s">
        <v>561</v>
      </c>
      <c r="D1015" s="262">
        <v>42388</v>
      </c>
      <c r="E1015" s="253" t="s">
        <v>1217</v>
      </c>
      <c r="F1015" s="263" t="s">
        <v>545</v>
      </c>
      <c r="G1015" s="263" t="s">
        <v>546</v>
      </c>
      <c r="H1015" s="264">
        <v>40217386</v>
      </c>
      <c r="I1015" s="42">
        <f t="shared" si="18"/>
        <v>40217386</v>
      </c>
      <c r="J1015" s="40" t="s">
        <v>1129</v>
      </c>
      <c r="K1015" s="40" t="s">
        <v>1130</v>
      </c>
      <c r="L1015" s="292" t="s">
        <v>574</v>
      </c>
    </row>
    <row r="1016" spans="2:12" ht="24" customHeight="1">
      <c r="B1016" s="256">
        <v>80111620</v>
      </c>
      <c r="C1016" s="261" t="s">
        <v>561</v>
      </c>
      <c r="D1016" s="262">
        <v>42388</v>
      </c>
      <c r="E1016" s="253" t="s">
        <v>1217</v>
      </c>
      <c r="F1016" s="263" t="s">
        <v>545</v>
      </c>
      <c r="G1016" s="263" t="s">
        <v>546</v>
      </c>
      <c r="H1016" s="264">
        <v>40217386</v>
      </c>
      <c r="I1016" s="42">
        <f t="shared" si="18"/>
        <v>40217386</v>
      </c>
      <c r="J1016" s="40" t="s">
        <v>1129</v>
      </c>
      <c r="K1016" s="40" t="s">
        <v>1130</v>
      </c>
      <c r="L1016" s="292" t="s">
        <v>574</v>
      </c>
    </row>
    <row r="1017" spans="2:12" ht="24" customHeight="1">
      <c r="B1017" s="256">
        <v>80111620</v>
      </c>
      <c r="C1017" s="261" t="s">
        <v>561</v>
      </c>
      <c r="D1017" s="262">
        <v>42388</v>
      </c>
      <c r="E1017" s="253" t="s">
        <v>1217</v>
      </c>
      <c r="F1017" s="263" t="s">
        <v>545</v>
      </c>
      <c r="G1017" s="263" t="s">
        <v>546</v>
      </c>
      <c r="H1017" s="264">
        <v>40217386</v>
      </c>
      <c r="I1017" s="42">
        <f t="shared" si="18"/>
        <v>40217386</v>
      </c>
      <c r="J1017" s="40" t="s">
        <v>1129</v>
      </c>
      <c r="K1017" s="40" t="s">
        <v>1130</v>
      </c>
      <c r="L1017" s="292" t="s">
        <v>574</v>
      </c>
    </row>
    <row r="1018" spans="2:12" ht="24" customHeight="1">
      <c r="B1018" s="256">
        <v>80111620</v>
      </c>
      <c r="C1018" s="261" t="s">
        <v>561</v>
      </c>
      <c r="D1018" s="262">
        <v>42388</v>
      </c>
      <c r="E1018" s="253" t="s">
        <v>1217</v>
      </c>
      <c r="F1018" s="263" t="s">
        <v>545</v>
      </c>
      <c r="G1018" s="263" t="s">
        <v>546</v>
      </c>
      <c r="H1018" s="264">
        <v>40217386</v>
      </c>
      <c r="I1018" s="42">
        <f t="shared" si="18"/>
        <v>40217386</v>
      </c>
      <c r="J1018" s="40" t="s">
        <v>1129</v>
      </c>
      <c r="K1018" s="40" t="s">
        <v>1130</v>
      </c>
      <c r="L1018" s="292" t="s">
        <v>574</v>
      </c>
    </row>
    <row r="1019" spans="2:12" ht="24" customHeight="1">
      <c r="B1019" s="256">
        <v>80111620</v>
      </c>
      <c r="C1019" s="261" t="s">
        <v>562</v>
      </c>
      <c r="D1019" s="262">
        <v>42388</v>
      </c>
      <c r="E1019" s="253" t="s">
        <v>1217</v>
      </c>
      <c r="F1019" s="263" t="s">
        <v>545</v>
      </c>
      <c r="G1019" s="263" t="s">
        <v>546</v>
      </c>
      <c r="H1019" s="264">
        <v>36259916</v>
      </c>
      <c r="I1019" s="42">
        <f t="shared" si="18"/>
        <v>36259916</v>
      </c>
      <c r="J1019" s="40" t="s">
        <v>1129</v>
      </c>
      <c r="K1019" s="40" t="s">
        <v>1130</v>
      </c>
      <c r="L1019" s="292" t="s">
        <v>574</v>
      </c>
    </row>
    <row r="1020" spans="2:12" ht="24" customHeight="1">
      <c r="B1020" s="256">
        <v>80111620</v>
      </c>
      <c r="C1020" s="261" t="s">
        <v>563</v>
      </c>
      <c r="D1020" s="262">
        <v>42388</v>
      </c>
      <c r="E1020" s="253" t="s">
        <v>1217</v>
      </c>
      <c r="F1020" s="263" t="s">
        <v>545</v>
      </c>
      <c r="G1020" s="263" t="s">
        <v>546</v>
      </c>
      <c r="H1020" s="264">
        <v>36259916</v>
      </c>
      <c r="I1020" s="42">
        <f t="shared" si="18"/>
        <v>36259916</v>
      </c>
      <c r="J1020" s="40" t="s">
        <v>1129</v>
      </c>
      <c r="K1020" s="40" t="s">
        <v>1130</v>
      </c>
      <c r="L1020" s="292" t="s">
        <v>574</v>
      </c>
    </row>
    <row r="1021" spans="2:12" ht="24" customHeight="1">
      <c r="B1021" s="256">
        <v>80111620</v>
      </c>
      <c r="C1021" s="261" t="s">
        <v>564</v>
      </c>
      <c r="D1021" s="262">
        <v>42388</v>
      </c>
      <c r="E1021" s="253" t="s">
        <v>1217</v>
      </c>
      <c r="F1021" s="263" t="s">
        <v>545</v>
      </c>
      <c r="G1021" s="263" t="s">
        <v>546</v>
      </c>
      <c r="H1021" s="264">
        <v>32157983</v>
      </c>
      <c r="I1021" s="42">
        <f t="shared" si="18"/>
        <v>32157983</v>
      </c>
      <c r="J1021" s="40" t="s">
        <v>1129</v>
      </c>
      <c r="K1021" s="40" t="s">
        <v>1130</v>
      </c>
      <c r="L1021" s="292" t="s">
        <v>574</v>
      </c>
    </row>
    <row r="1022" spans="2:12" ht="24" customHeight="1">
      <c r="B1022" s="344">
        <v>85101604</v>
      </c>
      <c r="C1022" s="261" t="s">
        <v>565</v>
      </c>
      <c r="D1022" s="262">
        <v>42401</v>
      </c>
      <c r="E1022" s="130" t="s">
        <v>1171</v>
      </c>
      <c r="F1022" s="263" t="s">
        <v>566</v>
      </c>
      <c r="G1022" s="40" t="s">
        <v>567</v>
      </c>
      <c r="H1022" s="247">
        <v>3460008149</v>
      </c>
      <c r="I1022" s="42">
        <f t="shared" si="18"/>
        <v>3460008149</v>
      </c>
      <c r="J1022" s="40" t="s">
        <v>1129</v>
      </c>
      <c r="K1022" s="40" t="s">
        <v>1130</v>
      </c>
      <c r="L1022" s="43" t="s">
        <v>574</v>
      </c>
    </row>
    <row r="1023" spans="2:12" ht="24" customHeight="1">
      <c r="B1023" s="256">
        <v>85101604</v>
      </c>
      <c r="C1023" s="261" t="s">
        <v>613</v>
      </c>
      <c r="D1023" s="262">
        <v>42401</v>
      </c>
      <c r="E1023" s="130" t="s">
        <v>1171</v>
      </c>
      <c r="F1023" s="263" t="s">
        <v>566</v>
      </c>
      <c r="G1023" s="40" t="s">
        <v>567</v>
      </c>
      <c r="H1023" s="264">
        <v>1473648818</v>
      </c>
      <c r="I1023" s="42">
        <f t="shared" si="18"/>
        <v>1473648818</v>
      </c>
      <c r="J1023" s="40" t="s">
        <v>1129</v>
      </c>
      <c r="K1023" s="40" t="s">
        <v>1130</v>
      </c>
      <c r="L1023" s="43" t="s">
        <v>574</v>
      </c>
    </row>
    <row r="1024" spans="2:12" ht="24" customHeight="1">
      <c r="B1024" s="256">
        <v>85101604</v>
      </c>
      <c r="C1024" s="261" t="s">
        <v>614</v>
      </c>
      <c r="D1024" s="262">
        <v>42401</v>
      </c>
      <c r="E1024" s="130" t="s">
        <v>1171</v>
      </c>
      <c r="F1024" s="263" t="s">
        <v>566</v>
      </c>
      <c r="G1024" s="40" t="s">
        <v>567</v>
      </c>
      <c r="H1024" s="264">
        <v>2321191486</v>
      </c>
      <c r="I1024" s="42">
        <f t="shared" si="18"/>
        <v>2321191486</v>
      </c>
      <c r="J1024" s="40" t="s">
        <v>1129</v>
      </c>
      <c r="K1024" s="40" t="s">
        <v>1130</v>
      </c>
      <c r="L1024" s="43" t="s">
        <v>574</v>
      </c>
    </row>
    <row r="1025" spans="2:12" ht="24" customHeight="1">
      <c r="B1025" s="256">
        <v>85101604</v>
      </c>
      <c r="C1025" s="261" t="s">
        <v>615</v>
      </c>
      <c r="D1025" s="262">
        <v>42401</v>
      </c>
      <c r="E1025" s="130" t="s">
        <v>1171</v>
      </c>
      <c r="F1025" s="263" t="s">
        <v>570</v>
      </c>
      <c r="G1025" s="40" t="s">
        <v>567</v>
      </c>
      <c r="H1025" s="247">
        <v>2891493053</v>
      </c>
      <c r="I1025" s="42">
        <f t="shared" si="18"/>
        <v>2891493053</v>
      </c>
      <c r="J1025" s="40" t="s">
        <v>1129</v>
      </c>
      <c r="K1025" s="40" t="s">
        <v>1130</v>
      </c>
      <c r="L1025" s="43" t="s">
        <v>574</v>
      </c>
    </row>
    <row r="1026" spans="2:12" ht="24" customHeight="1">
      <c r="B1026" s="256">
        <v>85101604</v>
      </c>
      <c r="C1026" s="261" t="s">
        <v>616</v>
      </c>
      <c r="D1026" s="262">
        <v>42401</v>
      </c>
      <c r="E1026" s="130" t="s">
        <v>1171</v>
      </c>
      <c r="F1026" s="263" t="s">
        <v>840</v>
      </c>
      <c r="G1026" s="40" t="s">
        <v>567</v>
      </c>
      <c r="H1026" s="247">
        <v>12677962860</v>
      </c>
      <c r="I1026" s="42">
        <f t="shared" si="18"/>
        <v>12677962860</v>
      </c>
      <c r="J1026" s="40" t="s">
        <v>1129</v>
      </c>
      <c r="K1026" s="40" t="s">
        <v>1130</v>
      </c>
      <c r="L1026" s="43" t="s">
        <v>574</v>
      </c>
    </row>
    <row r="1027" spans="2:12" ht="24" customHeight="1">
      <c r="B1027" s="256">
        <v>85101604</v>
      </c>
      <c r="C1027" s="261" t="s">
        <v>571</v>
      </c>
      <c r="D1027" s="262">
        <v>42401</v>
      </c>
      <c r="E1027" s="130" t="s">
        <v>1171</v>
      </c>
      <c r="F1027" s="263" t="s">
        <v>545</v>
      </c>
      <c r="G1027" s="40" t="s">
        <v>567</v>
      </c>
      <c r="H1027" s="264">
        <v>2865730427</v>
      </c>
      <c r="I1027" s="42">
        <f t="shared" si="18"/>
        <v>2865730427</v>
      </c>
      <c r="J1027" s="40" t="s">
        <v>1129</v>
      </c>
      <c r="K1027" s="40" t="s">
        <v>1130</v>
      </c>
      <c r="L1027" s="43" t="s">
        <v>574</v>
      </c>
    </row>
    <row r="1028" spans="2:12" ht="24" customHeight="1">
      <c r="B1028" s="256">
        <v>85101604</v>
      </c>
      <c r="C1028" s="261" t="s">
        <v>617</v>
      </c>
      <c r="D1028" s="273">
        <v>42381</v>
      </c>
      <c r="E1028" s="130" t="s">
        <v>1171</v>
      </c>
      <c r="F1028" s="274" t="s">
        <v>545</v>
      </c>
      <c r="G1028" s="274" t="s">
        <v>579</v>
      </c>
      <c r="H1028" s="267">
        <v>60973504</v>
      </c>
      <c r="I1028" s="42">
        <f t="shared" si="18"/>
        <v>60973504</v>
      </c>
      <c r="J1028" s="40" t="s">
        <v>1129</v>
      </c>
      <c r="K1028" s="40" t="s">
        <v>1130</v>
      </c>
      <c r="L1028" s="275" t="s">
        <v>618</v>
      </c>
    </row>
    <row r="1029" spans="2:12" ht="24" customHeight="1">
      <c r="B1029" s="276">
        <v>85101604</v>
      </c>
      <c r="C1029" s="261" t="s">
        <v>619</v>
      </c>
      <c r="D1029" s="273">
        <v>42381</v>
      </c>
      <c r="E1029" s="130" t="s">
        <v>1171</v>
      </c>
      <c r="F1029" s="274" t="s">
        <v>545</v>
      </c>
      <c r="G1029" s="274" t="s">
        <v>579</v>
      </c>
      <c r="H1029" s="267">
        <v>42729948</v>
      </c>
      <c r="I1029" s="42">
        <f t="shared" si="18"/>
        <v>42729948</v>
      </c>
      <c r="J1029" s="40" t="s">
        <v>1129</v>
      </c>
      <c r="K1029" s="40" t="s">
        <v>1130</v>
      </c>
      <c r="L1029" s="275" t="s">
        <v>618</v>
      </c>
    </row>
    <row r="1030" spans="2:12" ht="24" customHeight="1">
      <c r="B1030" s="276">
        <v>85101604</v>
      </c>
      <c r="C1030" s="261" t="s">
        <v>620</v>
      </c>
      <c r="D1030" s="273">
        <v>42381</v>
      </c>
      <c r="E1030" s="130" t="s">
        <v>1171</v>
      </c>
      <c r="F1030" s="274" t="s">
        <v>545</v>
      </c>
      <c r="G1030" s="274" t="s">
        <v>579</v>
      </c>
      <c r="H1030" s="277">
        <v>39556281</v>
      </c>
      <c r="I1030" s="42">
        <f t="shared" si="18"/>
        <v>39556281</v>
      </c>
      <c r="J1030" s="40" t="s">
        <v>1129</v>
      </c>
      <c r="K1030" s="40" t="s">
        <v>1130</v>
      </c>
      <c r="L1030" s="275" t="s">
        <v>618</v>
      </c>
    </row>
    <row r="1031" spans="2:12" ht="24" customHeight="1">
      <c r="B1031" s="276">
        <v>85101604</v>
      </c>
      <c r="C1031" s="261" t="s">
        <v>621</v>
      </c>
      <c r="D1031" s="273">
        <v>42381</v>
      </c>
      <c r="E1031" s="130" t="s">
        <v>1171</v>
      </c>
      <c r="F1031" s="274" t="s">
        <v>545</v>
      </c>
      <c r="G1031" s="274" t="s">
        <v>579</v>
      </c>
      <c r="H1031" s="277">
        <v>4756272</v>
      </c>
      <c r="I1031" s="42">
        <f t="shared" si="18"/>
        <v>4756272</v>
      </c>
      <c r="J1031" s="40" t="s">
        <v>1129</v>
      </c>
      <c r="K1031" s="40" t="s">
        <v>1130</v>
      </c>
      <c r="L1031" s="275" t="s">
        <v>618</v>
      </c>
    </row>
    <row r="1032" spans="2:12" ht="24" customHeight="1">
      <c r="B1032" s="276">
        <v>85101604</v>
      </c>
      <c r="C1032" s="261" t="s">
        <v>622</v>
      </c>
      <c r="D1032" s="273">
        <v>42381</v>
      </c>
      <c r="E1032" s="130" t="s">
        <v>1171</v>
      </c>
      <c r="F1032" s="274" t="s">
        <v>545</v>
      </c>
      <c r="G1032" s="278" t="s">
        <v>579</v>
      </c>
      <c r="H1032" s="277">
        <v>39556272</v>
      </c>
      <c r="I1032" s="42">
        <f t="shared" si="18"/>
        <v>39556272</v>
      </c>
      <c r="J1032" s="40" t="s">
        <v>1129</v>
      </c>
      <c r="K1032" s="40" t="s">
        <v>1130</v>
      </c>
      <c r="L1032" s="275" t="s">
        <v>618</v>
      </c>
    </row>
    <row r="1033" spans="2:12" ht="24" customHeight="1">
      <c r="B1033" s="276">
        <v>85101604</v>
      </c>
      <c r="C1033" s="261" t="s">
        <v>623</v>
      </c>
      <c r="D1033" s="273">
        <v>42381</v>
      </c>
      <c r="E1033" s="130" t="s">
        <v>1171</v>
      </c>
      <c r="F1033" s="274" t="s">
        <v>545</v>
      </c>
      <c r="G1033" s="274" t="s">
        <v>579</v>
      </c>
      <c r="H1033" s="277">
        <v>39556272</v>
      </c>
      <c r="I1033" s="42">
        <f t="shared" si="18"/>
        <v>39556272</v>
      </c>
      <c r="J1033" s="40" t="s">
        <v>1129</v>
      </c>
      <c r="K1033" s="40" t="s">
        <v>1130</v>
      </c>
      <c r="L1033" s="275" t="s">
        <v>618</v>
      </c>
    </row>
    <row r="1034" spans="2:12" ht="24" customHeight="1">
      <c r="B1034" s="276">
        <v>85101604</v>
      </c>
      <c r="C1034" s="261" t="s">
        <v>624</v>
      </c>
      <c r="D1034" s="273">
        <v>42381</v>
      </c>
      <c r="E1034" s="130" t="s">
        <v>1171</v>
      </c>
      <c r="F1034" s="274" t="s">
        <v>545</v>
      </c>
      <c r="G1034" s="274" t="s">
        <v>579</v>
      </c>
      <c r="H1034" s="277">
        <v>39556272</v>
      </c>
      <c r="I1034" s="42">
        <f t="shared" si="18"/>
        <v>39556272</v>
      </c>
      <c r="J1034" s="40" t="s">
        <v>1129</v>
      </c>
      <c r="K1034" s="40" t="s">
        <v>1130</v>
      </c>
      <c r="L1034" s="275" t="s">
        <v>618</v>
      </c>
    </row>
    <row r="1035" spans="2:12" ht="24" customHeight="1">
      <c r="B1035" s="276">
        <v>85101604</v>
      </c>
      <c r="C1035" s="261" t="s">
        <v>625</v>
      </c>
      <c r="D1035" s="273">
        <v>42381</v>
      </c>
      <c r="E1035" s="130" t="s">
        <v>1171</v>
      </c>
      <c r="F1035" s="274" t="s">
        <v>545</v>
      </c>
      <c r="G1035" s="274" t="s">
        <v>579</v>
      </c>
      <c r="H1035" s="277">
        <v>22763952</v>
      </c>
      <c r="I1035" s="42">
        <f t="shared" si="18"/>
        <v>22763952</v>
      </c>
      <c r="J1035" s="40" t="s">
        <v>1129</v>
      </c>
      <c r="K1035" s="40" t="s">
        <v>1130</v>
      </c>
      <c r="L1035" s="275" t="s">
        <v>618</v>
      </c>
    </row>
    <row r="1036" spans="2:12" ht="24" customHeight="1">
      <c r="B1036" s="279">
        <v>85101604</v>
      </c>
      <c r="C1036" s="261" t="s">
        <v>626</v>
      </c>
      <c r="D1036" s="273">
        <v>42381</v>
      </c>
      <c r="E1036" s="130" t="s">
        <v>1171</v>
      </c>
      <c r="F1036" s="274" t="s">
        <v>545</v>
      </c>
      <c r="G1036" s="274" t="s">
        <v>579</v>
      </c>
      <c r="H1036" s="277">
        <v>35165448</v>
      </c>
      <c r="I1036" s="42">
        <f t="shared" si="18"/>
        <v>35165448</v>
      </c>
      <c r="J1036" s="40" t="s">
        <v>1129</v>
      </c>
      <c r="K1036" s="40" t="s">
        <v>1130</v>
      </c>
      <c r="L1036" s="275" t="s">
        <v>618</v>
      </c>
    </row>
    <row r="1037" spans="2:12" ht="24" customHeight="1">
      <c r="B1037" s="279">
        <v>85101604</v>
      </c>
      <c r="C1037" s="261" t="s">
        <v>627</v>
      </c>
      <c r="D1037" s="273">
        <v>42381</v>
      </c>
      <c r="E1037" s="130" t="s">
        <v>1171</v>
      </c>
      <c r="F1037" s="274" t="s">
        <v>545</v>
      </c>
      <c r="G1037" s="274" t="s">
        <v>579</v>
      </c>
      <c r="H1037" s="277">
        <v>41568924</v>
      </c>
      <c r="I1037" s="42">
        <f t="shared" si="18"/>
        <v>41568924</v>
      </c>
      <c r="J1037" s="40" t="s">
        <v>1129</v>
      </c>
      <c r="K1037" s="40" t="s">
        <v>1130</v>
      </c>
      <c r="L1037" s="275" t="s">
        <v>618</v>
      </c>
    </row>
    <row r="1038" spans="2:12" ht="24" customHeight="1">
      <c r="B1038" s="279">
        <v>85101604</v>
      </c>
      <c r="C1038" s="261" t="s">
        <v>628</v>
      </c>
      <c r="D1038" s="273">
        <v>42381</v>
      </c>
      <c r="E1038" s="130" t="s">
        <v>1171</v>
      </c>
      <c r="F1038" s="274" t="s">
        <v>545</v>
      </c>
      <c r="G1038" s="274" t="s">
        <v>579</v>
      </c>
      <c r="H1038" s="277">
        <v>32690292</v>
      </c>
      <c r="I1038" s="42">
        <f t="shared" si="18"/>
        <v>32690292</v>
      </c>
      <c r="J1038" s="40" t="s">
        <v>1129</v>
      </c>
      <c r="K1038" s="40" t="s">
        <v>1130</v>
      </c>
      <c r="L1038" s="275" t="s">
        <v>618</v>
      </c>
    </row>
    <row r="1039" spans="2:12" ht="24" customHeight="1">
      <c r="B1039" s="279">
        <v>85101604</v>
      </c>
      <c r="C1039" s="261" t="s">
        <v>629</v>
      </c>
      <c r="D1039" s="273">
        <v>42381</v>
      </c>
      <c r="E1039" s="130" t="s">
        <v>1171</v>
      </c>
      <c r="F1039" s="274" t="s">
        <v>545</v>
      </c>
      <c r="G1039" s="274" t="s">
        <v>579</v>
      </c>
      <c r="H1039" s="277">
        <v>31254360</v>
      </c>
      <c r="I1039" s="42">
        <f t="shared" si="18"/>
        <v>31254360</v>
      </c>
      <c r="J1039" s="40" t="s">
        <v>1129</v>
      </c>
      <c r="K1039" s="40" t="s">
        <v>1130</v>
      </c>
      <c r="L1039" s="275" t="s">
        <v>618</v>
      </c>
    </row>
    <row r="1040" spans="2:12" ht="24" customHeight="1">
      <c r="B1040" s="279">
        <v>80111620</v>
      </c>
      <c r="C1040" s="261" t="s">
        <v>629</v>
      </c>
      <c r="D1040" s="273">
        <v>42381</v>
      </c>
      <c r="E1040" s="130" t="s">
        <v>1171</v>
      </c>
      <c r="F1040" s="274" t="s">
        <v>545</v>
      </c>
      <c r="G1040" s="274" t="s">
        <v>579</v>
      </c>
      <c r="H1040" s="277">
        <v>22763952</v>
      </c>
      <c r="I1040" s="42">
        <f t="shared" si="18"/>
        <v>22763952</v>
      </c>
      <c r="J1040" s="40" t="s">
        <v>1129</v>
      </c>
      <c r="K1040" s="40" t="s">
        <v>1130</v>
      </c>
      <c r="L1040" s="275" t="s">
        <v>618</v>
      </c>
    </row>
    <row r="1041" spans="2:12" ht="24" customHeight="1">
      <c r="B1041" s="279">
        <v>80111620</v>
      </c>
      <c r="C1041" s="261" t="s">
        <v>630</v>
      </c>
      <c r="D1041" s="273">
        <v>42381</v>
      </c>
      <c r="E1041" s="130" t="s">
        <v>1171</v>
      </c>
      <c r="F1041" s="274" t="s">
        <v>545</v>
      </c>
      <c r="G1041" s="274" t="s">
        <v>579</v>
      </c>
      <c r="H1041" s="277">
        <v>257115768</v>
      </c>
      <c r="I1041" s="42">
        <f t="shared" si="18"/>
        <v>257115768</v>
      </c>
      <c r="J1041" s="40" t="s">
        <v>1129</v>
      </c>
      <c r="K1041" s="40" t="s">
        <v>1130</v>
      </c>
      <c r="L1041" s="275" t="s">
        <v>618</v>
      </c>
    </row>
    <row r="1042" spans="2:12" ht="24" customHeight="1">
      <c r="B1042" s="279">
        <v>80111620</v>
      </c>
      <c r="C1042" s="261" t="s">
        <v>631</v>
      </c>
      <c r="D1042" s="273">
        <v>42381</v>
      </c>
      <c r="E1042" s="130" t="s">
        <v>1171</v>
      </c>
      <c r="F1042" s="274" t="s">
        <v>545</v>
      </c>
      <c r="G1042" s="274" t="s">
        <v>579</v>
      </c>
      <c r="H1042" s="277">
        <v>43997040</v>
      </c>
      <c r="I1042" s="42">
        <f t="shared" si="18"/>
        <v>43997040</v>
      </c>
      <c r="J1042" s="40" t="s">
        <v>1129</v>
      </c>
      <c r="K1042" s="40" t="s">
        <v>1130</v>
      </c>
      <c r="L1042" s="275" t="s">
        <v>618</v>
      </c>
    </row>
    <row r="1043" spans="2:12" ht="24" customHeight="1">
      <c r="B1043" s="279">
        <v>80111620</v>
      </c>
      <c r="C1043" s="261" t="s">
        <v>632</v>
      </c>
      <c r="D1043" s="273">
        <v>42381</v>
      </c>
      <c r="E1043" s="130" t="s">
        <v>1171</v>
      </c>
      <c r="F1043" s="274" t="s">
        <v>545</v>
      </c>
      <c r="G1043" s="274" t="s">
        <v>579</v>
      </c>
      <c r="H1043" s="277">
        <v>43997040</v>
      </c>
      <c r="I1043" s="42">
        <f t="shared" si="18"/>
        <v>43997040</v>
      </c>
      <c r="J1043" s="40" t="s">
        <v>1129</v>
      </c>
      <c r="K1043" s="40" t="s">
        <v>1130</v>
      </c>
      <c r="L1043" s="275" t="s">
        <v>618</v>
      </c>
    </row>
    <row r="1044" spans="2:12" ht="24" customHeight="1">
      <c r="B1044" s="279">
        <v>80111620</v>
      </c>
      <c r="C1044" s="261" t="s">
        <v>633</v>
      </c>
      <c r="D1044" s="273">
        <v>42381</v>
      </c>
      <c r="E1044" s="130" t="s">
        <v>1171</v>
      </c>
      <c r="F1044" s="274" t="s">
        <v>545</v>
      </c>
      <c r="G1044" s="274" t="s">
        <v>579</v>
      </c>
      <c r="H1044" s="277">
        <v>39556272</v>
      </c>
      <c r="I1044" s="42">
        <f aca="true" t="shared" si="19" ref="I1044:I1107">H1044</f>
        <v>39556272</v>
      </c>
      <c r="J1044" s="40" t="s">
        <v>1129</v>
      </c>
      <c r="K1044" s="40" t="s">
        <v>1130</v>
      </c>
      <c r="L1044" s="275" t="s">
        <v>618</v>
      </c>
    </row>
    <row r="1045" spans="2:12" ht="24" customHeight="1">
      <c r="B1045" s="279">
        <v>80111620</v>
      </c>
      <c r="C1045" s="261" t="s">
        <v>634</v>
      </c>
      <c r="D1045" s="273">
        <v>42381</v>
      </c>
      <c r="E1045" s="130" t="s">
        <v>1171</v>
      </c>
      <c r="F1045" s="274" t="s">
        <v>545</v>
      </c>
      <c r="G1045" s="274" t="s">
        <v>579</v>
      </c>
      <c r="H1045" s="277">
        <v>43997040</v>
      </c>
      <c r="I1045" s="42">
        <f t="shared" si="19"/>
        <v>43997040</v>
      </c>
      <c r="J1045" s="40" t="s">
        <v>1129</v>
      </c>
      <c r="K1045" s="40" t="s">
        <v>1130</v>
      </c>
      <c r="L1045" s="275" t="s">
        <v>618</v>
      </c>
    </row>
    <row r="1046" spans="2:12" ht="24" customHeight="1">
      <c r="B1046" s="279">
        <v>80111620</v>
      </c>
      <c r="C1046" s="261" t="s">
        <v>635</v>
      </c>
      <c r="D1046" s="273">
        <v>42381</v>
      </c>
      <c r="E1046" s="130" t="s">
        <v>1171</v>
      </c>
      <c r="F1046" s="274" t="s">
        <v>545</v>
      </c>
      <c r="G1046" s="274" t="s">
        <v>579</v>
      </c>
      <c r="H1046" s="277">
        <v>33964020</v>
      </c>
      <c r="I1046" s="42">
        <f t="shared" si="19"/>
        <v>33964020</v>
      </c>
      <c r="J1046" s="40" t="s">
        <v>1129</v>
      </c>
      <c r="K1046" s="40" t="s">
        <v>1130</v>
      </c>
      <c r="L1046" s="275" t="s">
        <v>618</v>
      </c>
    </row>
    <row r="1047" spans="2:12" ht="24" customHeight="1">
      <c r="B1047" s="279">
        <v>80111620</v>
      </c>
      <c r="C1047" s="261" t="s">
        <v>636</v>
      </c>
      <c r="D1047" s="273">
        <v>42381</v>
      </c>
      <c r="E1047" s="130" t="s">
        <v>1171</v>
      </c>
      <c r="F1047" s="274" t="s">
        <v>545</v>
      </c>
      <c r="G1047" s="274" t="s">
        <v>579</v>
      </c>
      <c r="H1047" s="277">
        <v>35081436</v>
      </c>
      <c r="I1047" s="42">
        <f t="shared" si="19"/>
        <v>35081436</v>
      </c>
      <c r="J1047" s="40" t="s">
        <v>1129</v>
      </c>
      <c r="K1047" s="40" t="s">
        <v>1130</v>
      </c>
      <c r="L1047" s="275" t="s">
        <v>618</v>
      </c>
    </row>
    <row r="1048" spans="2:12" ht="24" customHeight="1">
      <c r="B1048" s="256">
        <v>80111620</v>
      </c>
      <c r="C1048" s="261" t="s">
        <v>637</v>
      </c>
      <c r="D1048" s="262">
        <v>42389</v>
      </c>
      <c r="E1048" s="253" t="s">
        <v>1217</v>
      </c>
      <c r="F1048" s="263" t="s">
        <v>545</v>
      </c>
      <c r="G1048" s="40" t="s">
        <v>546</v>
      </c>
      <c r="H1048" s="280">
        <v>1009973129</v>
      </c>
      <c r="I1048" s="42">
        <f t="shared" si="19"/>
        <v>1009973129</v>
      </c>
      <c r="J1048" s="40" t="s">
        <v>1129</v>
      </c>
      <c r="K1048" s="40" t="s">
        <v>1130</v>
      </c>
      <c r="L1048" s="43" t="s">
        <v>574</v>
      </c>
    </row>
    <row r="1049" spans="2:12" ht="24" customHeight="1">
      <c r="B1049" s="256">
        <v>80111620</v>
      </c>
      <c r="C1049" s="261" t="s">
        <v>638</v>
      </c>
      <c r="D1049" s="262">
        <v>42389</v>
      </c>
      <c r="E1049" s="253" t="s">
        <v>1217</v>
      </c>
      <c r="F1049" s="263" t="s">
        <v>545</v>
      </c>
      <c r="G1049" s="40" t="s">
        <v>546</v>
      </c>
      <c r="H1049" s="281">
        <v>151958837</v>
      </c>
      <c r="I1049" s="42">
        <f t="shared" si="19"/>
        <v>151958837</v>
      </c>
      <c r="J1049" s="40" t="s">
        <v>1129</v>
      </c>
      <c r="K1049" s="40" t="s">
        <v>1130</v>
      </c>
      <c r="L1049" s="43" t="s">
        <v>574</v>
      </c>
    </row>
    <row r="1050" spans="2:12" ht="24" customHeight="1">
      <c r="B1050" s="256">
        <v>80111620</v>
      </c>
      <c r="C1050" s="261" t="s">
        <v>639</v>
      </c>
      <c r="D1050" s="262">
        <v>42389</v>
      </c>
      <c r="E1050" s="253" t="s">
        <v>1217</v>
      </c>
      <c r="F1050" s="263" t="s">
        <v>545</v>
      </c>
      <c r="G1050" s="40" t="s">
        <v>546</v>
      </c>
      <c r="H1050" s="281">
        <v>96200187</v>
      </c>
      <c r="I1050" s="42">
        <f t="shared" si="19"/>
        <v>96200187</v>
      </c>
      <c r="J1050" s="40" t="s">
        <v>1129</v>
      </c>
      <c r="K1050" s="40" t="s">
        <v>1130</v>
      </c>
      <c r="L1050" s="43" t="s">
        <v>574</v>
      </c>
    </row>
    <row r="1051" spans="2:12" ht="24" customHeight="1">
      <c r="B1051" s="256">
        <v>80111620</v>
      </c>
      <c r="C1051" s="261" t="s">
        <v>640</v>
      </c>
      <c r="D1051" s="262">
        <v>42389</v>
      </c>
      <c r="E1051" s="253" t="s">
        <v>1217</v>
      </c>
      <c r="F1051" s="263" t="s">
        <v>545</v>
      </c>
      <c r="G1051" s="40" t="s">
        <v>546</v>
      </c>
      <c r="H1051" s="281">
        <v>127922048</v>
      </c>
      <c r="I1051" s="42">
        <f t="shared" si="19"/>
        <v>127922048</v>
      </c>
      <c r="J1051" s="40" t="s">
        <v>1129</v>
      </c>
      <c r="K1051" s="40" t="s">
        <v>1130</v>
      </c>
      <c r="L1051" s="43" t="s">
        <v>574</v>
      </c>
    </row>
    <row r="1052" spans="2:12" ht="24" customHeight="1">
      <c r="B1052" s="256">
        <v>80111620</v>
      </c>
      <c r="C1052" s="261" t="s">
        <v>641</v>
      </c>
      <c r="D1052" s="262">
        <v>42389</v>
      </c>
      <c r="E1052" s="253" t="s">
        <v>1217</v>
      </c>
      <c r="F1052" s="263" t="s">
        <v>545</v>
      </c>
      <c r="G1052" s="40" t="s">
        <v>546</v>
      </c>
      <c r="H1052" s="281">
        <v>55567808</v>
      </c>
      <c r="I1052" s="42">
        <f t="shared" si="19"/>
        <v>55567808</v>
      </c>
      <c r="J1052" s="40" t="s">
        <v>1129</v>
      </c>
      <c r="K1052" s="40" t="s">
        <v>1130</v>
      </c>
      <c r="L1052" s="43" t="s">
        <v>574</v>
      </c>
    </row>
    <row r="1053" spans="2:12" ht="24" customHeight="1">
      <c r="B1053" s="256">
        <v>80111604</v>
      </c>
      <c r="C1053" s="261" t="s">
        <v>642</v>
      </c>
      <c r="D1053" s="262">
        <v>42389</v>
      </c>
      <c r="E1053" s="253" t="s">
        <v>1217</v>
      </c>
      <c r="F1053" s="263" t="s">
        <v>545</v>
      </c>
      <c r="G1053" s="40" t="s">
        <v>546</v>
      </c>
      <c r="H1053" s="281">
        <v>51036113</v>
      </c>
      <c r="I1053" s="42">
        <f t="shared" si="19"/>
        <v>51036113</v>
      </c>
      <c r="J1053" s="40" t="s">
        <v>1129</v>
      </c>
      <c r="K1053" s="40" t="s">
        <v>1130</v>
      </c>
      <c r="L1053" s="43" t="s">
        <v>574</v>
      </c>
    </row>
    <row r="1054" spans="2:12" ht="24" customHeight="1">
      <c r="B1054" s="256">
        <v>80111604</v>
      </c>
      <c r="C1054" s="261" t="s">
        <v>643</v>
      </c>
      <c r="D1054" s="262">
        <v>42389</v>
      </c>
      <c r="E1054" s="253" t="s">
        <v>1217</v>
      </c>
      <c r="F1054" s="263" t="s">
        <v>545</v>
      </c>
      <c r="G1054" s="40" t="s">
        <v>546</v>
      </c>
      <c r="H1054" s="281">
        <v>82031600</v>
      </c>
      <c r="I1054" s="42">
        <f t="shared" si="19"/>
        <v>82031600</v>
      </c>
      <c r="J1054" s="40" t="s">
        <v>1129</v>
      </c>
      <c r="K1054" s="40" t="s">
        <v>1130</v>
      </c>
      <c r="L1054" s="43" t="s">
        <v>574</v>
      </c>
    </row>
    <row r="1055" spans="2:12" ht="24" customHeight="1">
      <c r="B1055" s="256">
        <v>80111604</v>
      </c>
      <c r="C1055" s="261" t="s">
        <v>644</v>
      </c>
      <c r="D1055" s="262">
        <v>42389</v>
      </c>
      <c r="E1055" s="253" t="s">
        <v>1217</v>
      </c>
      <c r="F1055" s="263" t="s">
        <v>545</v>
      </c>
      <c r="G1055" s="40" t="s">
        <v>546</v>
      </c>
      <c r="H1055" s="281">
        <v>27190166</v>
      </c>
      <c r="I1055" s="42">
        <f t="shared" si="19"/>
        <v>27190166</v>
      </c>
      <c r="J1055" s="40" t="s">
        <v>1129</v>
      </c>
      <c r="K1055" s="40" t="s">
        <v>1130</v>
      </c>
      <c r="L1055" s="43" t="s">
        <v>574</v>
      </c>
    </row>
    <row r="1056" spans="2:12" ht="24" customHeight="1">
      <c r="B1056" s="256">
        <v>80111604</v>
      </c>
      <c r="C1056" s="261" t="s">
        <v>645</v>
      </c>
      <c r="D1056" s="262">
        <v>42389</v>
      </c>
      <c r="E1056" s="253" t="s">
        <v>1217</v>
      </c>
      <c r="F1056" s="263" t="s">
        <v>545</v>
      </c>
      <c r="G1056" s="40" t="s">
        <v>546</v>
      </c>
      <c r="H1056" s="281">
        <v>52983832</v>
      </c>
      <c r="I1056" s="42">
        <f t="shared" si="19"/>
        <v>52983832</v>
      </c>
      <c r="J1056" s="40" t="s">
        <v>1129</v>
      </c>
      <c r="K1056" s="40" t="s">
        <v>1130</v>
      </c>
      <c r="L1056" s="43" t="s">
        <v>574</v>
      </c>
    </row>
    <row r="1057" spans="2:12" ht="24" customHeight="1">
      <c r="B1057" s="256">
        <v>80111604</v>
      </c>
      <c r="C1057" s="261" t="s">
        <v>646</v>
      </c>
      <c r="D1057" s="262">
        <v>42389</v>
      </c>
      <c r="E1057" s="253" t="s">
        <v>1217</v>
      </c>
      <c r="F1057" s="263" t="s">
        <v>545</v>
      </c>
      <c r="G1057" s="40" t="s">
        <v>546</v>
      </c>
      <c r="H1057" s="281">
        <v>80048374</v>
      </c>
      <c r="I1057" s="42">
        <f t="shared" si="19"/>
        <v>80048374</v>
      </c>
      <c r="J1057" s="40" t="s">
        <v>1129</v>
      </c>
      <c r="K1057" s="40" t="s">
        <v>1130</v>
      </c>
      <c r="L1057" s="43" t="s">
        <v>574</v>
      </c>
    </row>
    <row r="1058" spans="2:12" ht="24" customHeight="1">
      <c r="B1058" s="256">
        <v>80111620</v>
      </c>
      <c r="C1058" s="261" t="s">
        <v>647</v>
      </c>
      <c r="D1058" s="262">
        <v>42389</v>
      </c>
      <c r="E1058" s="253" t="s">
        <v>1217</v>
      </c>
      <c r="F1058" s="263" t="s">
        <v>545</v>
      </c>
      <c r="G1058" s="40" t="s">
        <v>546</v>
      </c>
      <c r="H1058" s="281">
        <v>60048357</v>
      </c>
      <c r="I1058" s="42">
        <f t="shared" si="19"/>
        <v>60048357</v>
      </c>
      <c r="J1058" s="40" t="s">
        <v>1129</v>
      </c>
      <c r="K1058" s="40" t="s">
        <v>1130</v>
      </c>
      <c r="L1058" s="43" t="s">
        <v>574</v>
      </c>
    </row>
    <row r="1059" spans="2:12" ht="24" customHeight="1">
      <c r="B1059" s="256">
        <v>80111620</v>
      </c>
      <c r="C1059" s="261" t="s">
        <v>648</v>
      </c>
      <c r="D1059" s="262">
        <v>42389</v>
      </c>
      <c r="E1059" s="253" t="s">
        <v>1217</v>
      </c>
      <c r="F1059" s="263" t="s">
        <v>545</v>
      </c>
      <c r="G1059" s="40" t="s">
        <v>546</v>
      </c>
      <c r="H1059" s="281">
        <v>51254320</v>
      </c>
      <c r="I1059" s="42">
        <f t="shared" si="19"/>
        <v>51254320</v>
      </c>
      <c r="J1059" s="40" t="s">
        <v>1129</v>
      </c>
      <c r="K1059" s="40" t="s">
        <v>1130</v>
      </c>
      <c r="L1059" s="43" t="s">
        <v>574</v>
      </c>
    </row>
    <row r="1060" spans="2:12" ht="24" customHeight="1">
      <c r="B1060" s="256">
        <v>80111620</v>
      </c>
      <c r="C1060" s="261" t="s">
        <v>649</v>
      </c>
      <c r="D1060" s="262">
        <v>42389</v>
      </c>
      <c r="E1060" s="253" t="s">
        <v>1217</v>
      </c>
      <c r="F1060" s="263" t="s">
        <v>545</v>
      </c>
      <c r="G1060" s="40" t="s">
        <v>546</v>
      </c>
      <c r="H1060" s="281">
        <v>67975416</v>
      </c>
      <c r="I1060" s="42">
        <f t="shared" si="19"/>
        <v>67975416</v>
      </c>
      <c r="J1060" s="40" t="s">
        <v>1129</v>
      </c>
      <c r="K1060" s="40" t="s">
        <v>1130</v>
      </c>
      <c r="L1060" s="43" t="s">
        <v>574</v>
      </c>
    </row>
    <row r="1061" spans="2:12" ht="24" customHeight="1">
      <c r="B1061" s="256">
        <v>80111620</v>
      </c>
      <c r="C1061" s="261" t="s">
        <v>650</v>
      </c>
      <c r="D1061" s="262">
        <v>42389</v>
      </c>
      <c r="E1061" s="253" t="s">
        <v>1217</v>
      </c>
      <c r="F1061" s="263" t="s">
        <v>545</v>
      </c>
      <c r="G1061" s="40" t="s">
        <v>546</v>
      </c>
      <c r="H1061" s="281">
        <v>67975416</v>
      </c>
      <c r="I1061" s="42">
        <f t="shared" si="19"/>
        <v>67975416</v>
      </c>
      <c r="J1061" s="40" t="s">
        <v>1129</v>
      </c>
      <c r="K1061" s="40" t="s">
        <v>1130</v>
      </c>
      <c r="L1061" s="43" t="s">
        <v>574</v>
      </c>
    </row>
    <row r="1062" spans="2:12" ht="24" customHeight="1">
      <c r="B1062" s="256">
        <v>80111620</v>
      </c>
      <c r="C1062" s="261" t="s">
        <v>651</v>
      </c>
      <c r="D1062" s="262">
        <v>42389</v>
      </c>
      <c r="E1062" s="253" t="s">
        <v>1217</v>
      </c>
      <c r="F1062" s="263" t="s">
        <v>545</v>
      </c>
      <c r="G1062" s="40" t="s">
        <v>546</v>
      </c>
      <c r="H1062" s="281">
        <v>22658472</v>
      </c>
      <c r="I1062" s="42">
        <f t="shared" si="19"/>
        <v>22658472</v>
      </c>
      <c r="J1062" s="40" t="s">
        <v>1129</v>
      </c>
      <c r="K1062" s="40" t="s">
        <v>1130</v>
      </c>
      <c r="L1062" s="43" t="s">
        <v>574</v>
      </c>
    </row>
    <row r="1063" spans="2:12" ht="24" customHeight="1">
      <c r="B1063" s="256">
        <v>80111620</v>
      </c>
      <c r="C1063" s="261" t="s">
        <v>652</v>
      </c>
      <c r="D1063" s="262">
        <v>42389</v>
      </c>
      <c r="E1063" s="253" t="s">
        <v>1217</v>
      </c>
      <c r="F1063" s="263" t="s">
        <v>545</v>
      </c>
      <c r="G1063" s="40" t="s">
        <v>546</v>
      </c>
      <c r="H1063" s="281">
        <v>300000000</v>
      </c>
      <c r="I1063" s="42">
        <f t="shared" si="19"/>
        <v>300000000</v>
      </c>
      <c r="J1063" s="40" t="s">
        <v>1129</v>
      </c>
      <c r="K1063" s="40" t="s">
        <v>1130</v>
      </c>
      <c r="L1063" s="43" t="s">
        <v>574</v>
      </c>
    </row>
    <row r="1064" spans="2:12" ht="24" customHeight="1">
      <c r="B1064" s="256">
        <v>80111620</v>
      </c>
      <c r="C1064" s="261" t="s">
        <v>653</v>
      </c>
      <c r="D1064" s="262">
        <v>42389</v>
      </c>
      <c r="E1064" s="253" t="s">
        <v>1217</v>
      </c>
      <c r="F1064" s="263" t="s">
        <v>545</v>
      </c>
      <c r="G1064" s="40" t="s">
        <v>546</v>
      </c>
      <c r="H1064" s="281">
        <v>300000000</v>
      </c>
      <c r="I1064" s="42">
        <f t="shared" si="19"/>
        <v>300000000</v>
      </c>
      <c r="J1064" s="40" t="s">
        <v>1129</v>
      </c>
      <c r="K1064" s="40" t="s">
        <v>1130</v>
      </c>
      <c r="L1064" s="43" t="s">
        <v>574</v>
      </c>
    </row>
    <row r="1065" spans="2:12" ht="24" customHeight="1">
      <c r="B1065" s="256">
        <v>80111620</v>
      </c>
      <c r="C1065" s="261" t="s">
        <v>654</v>
      </c>
      <c r="D1065" s="262">
        <v>42389</v>
      </c>
      <c r="E1065" s="253" t="s">
        <v>1217</v>
      </c>
      <c r="F1065" s="263" t="s">
        <v>545</v>
      </c>
      <c r="G1065" s="40" t="s">
        <v>546</v>
      </c>
      <c r="H1065" s="281">
        <v>31721860</v>
      </c>
      <c r="I1065" s="42">
        <f t="shared" si="19"/>
        <v>31721860</v>
      </c>
      <c r="J1065" s="40" t="s">
        <v>1129</v>
      </c>
      <c r="K1065" s="40" t="s">
        <v>1130</v>
      </c>
      <c r="L1065" s="43" t="s">
        <v>574</v>
      </c>
    </row>
    <row r="1066" spans="2:12" ht="24" customHeight="1">
      <c r="B1066" s="256">
        <v>80111620</v>
      </c>
      <c r="C1066" s="261" t="s">
        <v>655</v>
      </c>
      <c r="D1066" s="262">
        <v>42389</v>
      </c>
      <c r="E1066" s="253" t="s">
        <v>1217</v>
      </c>
      <c r="F1066" s="263" t="s">
        <v>545</v>
      </c>
      <c r="G1066" s="40" t="s">
        <v>546</v>
      </c>
      <c r="H1066" s="281">
        <v>98585744</v>
      </c>
      <c r="I1066" s="42">
        <f t="shared" si="19"/>
        <v>98585744</v>
      </c>
      <c r="J1066" s="40" t="s">
        <v>1129</v>
      </c>
      <c r="K1066" s="40" t="s">
        <v>1130</v>
      </c>
      <c r="L1066" s="43" t="s">
        <v>574</v>
      </c>
    </row>
    <row r="1067" spans="2:12" ht="24" customHeight="1">
      <c r="B1067" s="256">
        <v>80111620</v>
      </c>
      <c r="C1067" s="261" t="s">
        <v>656</v>
      </c>
      <c r="D1067" s="262">
        <v>42389</v>
      </c>
      <c r="E1067" s="253" t="s">
        <v>1217</v>
      </c>
      <c r="F1067" s="263" t="s">
        <v>545</v>
      </c>
      <c r="G1067" s="40" t="s">
        <v>546</v>
      </c>
      <c r="H1067" s="281">
        <v>24021189</v>
      </c>
      <c r="I1067" s="42">
        <f t="shared" si="19"/>
        <v>24021189</v>
      </c>
      <c r="J1067" s="40" t="s">
        <v>1129</v>
      </c>
      <c r="K1067" s="40" t="s">
        <v>1130</v>
      </c>
      <c r="L1067" s="43" t="s">
        <v>574</v>
      </c>
    </row>
    <row r="1068" spans="2:12" ht="24" customHeight="1">
      <c r="B1068" s="256">
        <v>80111620</v>
      </c>
      <c r="C1068" s="261" t="s">
        <v>657</v>
      </c>
      <c r="D1068" s="262">
        <v>42389</v>
      </c>
      <c r="E1068" s="253" t="s">
        <v>1217</v>
      </c>
      <c r="F1068" s="263" t="s">
        <v>545</v>
      </c>
      <c r="G1068" s="40" t="s">
        <v>546</v>
      </c>
      <c r="H1068" s="281">
        <v>61548752</v>
      </c>
      <c r="I1068" s="42">
        <f t="shared" si="19"/>
        <v>61548752</v>
      </c>
      <c r="J1068" s="40" t="s">
        <v>1129</v>
      </c>
      <c r="K1068" s="40" t="s">
        <v>1130</v>
      </c>
      <c r="L1068" s="43" t="s">
        <v>574</v>
      </c>
    </row>
    <row r="1069" spans="2:12" ht="24" customHeight="1">
      <c r="B1069" s="256">
        <v>80111620</v>
      </c>
      <c r="C1069" s="261" t="s">
        <v>658</v>
      </c>
      <c r="D1069" s="262">
        <v>42389</v>
      </c>
      <c r="E1069" s="253" t="s">
        <v>1217</v>
      </c>
      <c r="F1069" s="263" t="s">
        <v>545</v>
      </c>
      <c r="G1069" s="40" t="s">
        <v>546</v>
      </c>
      <c r="H1069" s="281">
        <v>45316944</v>
      </c>
      <c r="I1069" s="42">
        <f t="shared" si="19"/>
        <v>45316944</v>
      </c>
      <c r="J1069" s="40" t="s">
        <v>1129</v>
      </c>
      <c r="K1069" s="40" t="s">
        <v>1130</v>
      </c>
      <c r="L1069" s="43" t="s">
        <v>574</v>
      </c>
    </row>
    <row r="1070" spans="2:12" ht="24" customHeight="1">
      <c r="B1070" s="256">
        <v>80111620</v>
      </c>
      <c r="C1070" s="261" t="s">
        <v>659</v>
      </c>
      <c r="D1070" s="262">
        <v>42389</v>
      </c>
      <c r="E1070" s="253" t="s">
        <v>1217</v>
      </c>
      <c r="F1070" s="263" t="s">
        <v>545</v>
      </c>
      <c r="G1070" s="40" t="s">
        <v>546</v>
      </c>
      <c r="H1070" s="281">
        <v>36031783</v>
      </c>
      <c r="I1070" s="42">
        <f t="shared" si="19"/>
        <v>36031783</v>
      </c>
      <c r="J1070" s="40" t="s">
        <v>1129</v>
      </c>
      <c r="K1070" s="40" t="s">
        <v>1130</v>
      </c>
      <c r="L1070" s="43" t="s">
        <v>574</v>
      </c>
    </row>
    <row r="1071" spans="2:12" ht="24" customHeight="1">
      <c r="B1071" s="256">
        <v>80111620</v>
      </c>
      <c r="C1071" s="261" t="s">
        <v>660</v>
      </c>
      <c r="D1071" s="262">
        <v>42389</v>
      </c>
      <c r="E1071" s="253" t="s">
        <v>1217</v>
      </c>
      <c r="F1071" s="263" t="s">
        <v>545</v>
      </c>
      <c r="G1071" s="40" t="s">
        <v>546</v>
      </c>
      <c r="H1071" s="281">
        <v>15980640</v>
      </c>
      <c r="I1071" s="42">
        <f t="shared" si="19"/>
        <v>15980640</v>
      </c>
      <c r="J1071" s="40" t="s">
        <v>1129</v>
      </c>
      <c r="K1071" s="40" t="s">
        <v>1130</v>
      </c>
      <c r="L1071" s="43" t="s">
        <v>574</v>
      </c>
    </row>
    <row r="1072" spans="2:12" ht="24" customHeight="1">
      <c r="B1072" s="256">
        <v>80111620</v>
      </c>
      <c r="C1072" s="261" t="s">
        <v>661</v>
      </c>
      <c r="D1072" s="273">
        <v>42381</v>
      </c>
      <c r="E1072" s="130" t="s">
        <v>1171</v>
      </c>
      <c r="F1072" s="263" t="s">
        <v>545</v>
      </c>
      <c r="G1072" s="40" t="s">
        <v>546</v>
      </c>
      <c r="H1072" s="281">
        <v>191428260</v>
      </c>
      <c r="I1072" s="42">
        <f t="shared" si="19"/>
        <v>191428260</v>
      </c>
      <c r="J1072" s="40" t="s">
        <v>1129</v>
      </c>
      <c r="K1072" s="40" t="s">
        <v>1130</v>
      </c>
      <c r="L1072" s="43" t="s">
        <v>574</v>
      </c>
    </row>
    <row r="1073" spans="2:12" ht="24" customHeight="1">
      <c r="B1073" s="256">
        <v>80111620</v>
      </c>
      <c r="C1073" s="261" t="s">
        <v>662</v>
      </c>
      <c r="D1073" s="273">
        <v>42381</v>
      </c>
      <c r="E1073" s="130" t="s">
        <v>1171</v>
      </c>
      <c r="F1073" s="263" t="s">
        <v>545</v>
      </c>
      <c r="G1073" s="40" t="s">
        <v>546</v>
      </c>
      <c r="H1073" s="281">
        <v>53560000</v>
      </c>
      <c r="I1073" s="42">
        <f t="shared" si="19"/>
        <v>53560000</v>
      </c>
      <c r="J1073" s="40" t="s">
        <v>1129</v>
      </c>
      <c r="K1073" s="40" t="s">
        <v>1130</v>
      </c>
      <c r="L1073" s="43" t="s">
        <v>574</v>
      </c>
    </row>
    <row r="1074" spans="2:12" ht="24" customHeight="1">
      <c r="B1074" s="256">
        <v>80111620</v>
      </c>
      <c r="C1074" s="261" t="s">
        <v>663</v>
      </c>
      <c r="D1074" s="273">
        <v>42381</v>
      </c>
      <c r="E1074" s="130" t="s">
        <v>1171</v>
      </c>
      <c r="F1074" s="263" t="s">
        <v>545</v>
      </c>
      <c r="G1074" s="40" t="s">
        <v>546</v>
      </c>
      <c r="H1074" s="281">
        <v>87703590</v>
      </c>
      <c r="I1074" s="42">
        <f t="shared" si="19"/>
        <v>87703590</v>
      </c>
      <c r="J1074" s="40" t="s">
        <v>1129</v>
      </c>
      <c r="K1074" s="40" t="s">
        <v>1130</v>
      </c>
      <c r="L1074" s="43" t="s">
        <v>574</v>
      </c>
    </row>
    <row r="1075" spans="2:12" ht="24" customHeight="1">
      <c r="B1075" s="256">
        <v>80111620</v>
      </c>
      <c r="C1075" s="261" t="s">
        <v>664</v>
      </c>
      <c r="D1075" s="273">
        <v>42381</v>
      </c>
      <c r="E1075" s="130" t="s">
        <v>1171</v>
      </c>
      <c r="F1075" s="263" t="s">
        <v>545</v>
      </c>
      <c r="G1075" s="40" t="s">
        <v>546</v>
      </c>
      <c r="H1075" s="281">
        <v>190152072</v>
      </c>
      <c r="I1075" s="42">
        <f t="shared" si="19"/>
        <v>190152072</v>
      </c>
      <c r="J1075" s="40" t="s">
        <v>1129</v>
      </c>
      <c r="K1075" s="40" t="s">
        <v>1130</v>
      </c>
      <c r="L1075" s="43" t="s">
        <v>574</v>
      </c>
    </row>
    <row r="1076" spans="2:12" ht="24" customHeight="1">
      <c r="B1076" s="256">
        <v>80111620</v>
      </c>
      <c r="C1076" s="261" t="s">
        <v>665</v>
      </c>
      <c r="D1076" s="262">
        <v>42389</v>
      </c>
      <c r="E1076" s="253" t="s">
        <v>1217</v>
      </c>
      <c r="F1076" s="263" t="s">
        <v>545</v>
      </c>
      <c r="G1076" s="40" t="s">
        <v>546</v>
      </c>
      <c r="H1076" s="281">
        <v>21000000</v>
      </c>
      <c r="I1076" s="42">
        <f t="shared" si="19"/>
        <v>21000000</v>
      </c>
      <c r="J1076" s="40" t="s">
        <v>1129</v>
      </c>
      <c r="K1076" s="40" t="s">
        <v>1130</v>
      </c>
      <c r="L1076" s="43" t="s">
        <v>574</v>
      </c>
    </row>
    <row r="1077" spans="2:12" ht="24" customHeight="1">
      <c r="B1077" s="256">
        <v>80111620</v>
      </c>
      <c r="C1077" s="261" t="s">
        <v>666</v>
      </c>
      <c r="D1077" s="262">
        <v>42389</v>
      </c>
      <c r="E1077" s="253" t="s">
        <v>1217</v>
      </c>
      <c r="F1077" s="263" t="s">
        <v>545</v>
      </c>
      <c r="G1077" s="40" t="s">
        <v>546</v>
      </c>
      <c r="H1077" s="281">
        <v>87703590</v>
      </c>
      <c r="I1077" s="42">
        <f t="shared" si="19"/>
        <v>87703590</v>
      </c>
      <c r="J1077" s="40" t="s">
        <v>1129</v>
      </c>
      <c r="K1077" s="40" t="s">
        <v>1130</v>
      </c>
      <c r="L1077" s="43" t="s">
        <v>574</v>
      </c>
    </row>
    <row r="1078" spans="2:12" ht="24" customHeight="1">
      <c r="B1078" s="256">
        <v>80111620</v>
      </c>
      <c r="C1078" s="261" t="s">
        <v>667</v>
      </c>
      <c r="D1078" s="262">
        <v>42389</v>
      </c>
      <c r="E1078" s="253" t="s">
        <v>1217</v>
      </c>
      <c r="F1078" s="263" t="s">
        <v>545</v>
      </c>
      <c r="G1078" s="40" t="s">
        <v>546</v>
      </c>
      <c r="H1078" s="281">
        <v>5000000</v>
      </c>
      <c r="I1078" s="42">
        <f t="shared" si="19"/>
        <v>5000000</v>
      </c>
      <c r="J1078" s="40" t="s">
        <v>1129</v>
      </c>
      <c r="K1078" s="40" t="s">
        <v>1130</v>
      </c>
      <c r="L1078" s="43" t="s">
        <v>574</v>
      </c>
    </row>
    <row r="1079" spans="2:12" ht="24" customHeight="1">
      <c r="B1079" s="282">
        <v>85101604</v>
      </c>
      <c r="C1079" s="161" t="s">
        <v>668</v>
      </c>
      <c r="D1079" s="232">
        <v>42373</v>
      </c>
      <c r="E1079" s="130" t="s">
        <v>1171</v>
      </c>
      <c r="F1079" s="130" t="s">
        <v>566</v>
      </c>
      <c r="G1079" s="130" t="s">
        <v>567</v>
      </c>
      <c r="H1079" s="146">
        <v>2185000000</v>
      </c>
      <c r="I1079" s="42">
        <f t="shared" si="19"/>
        <v>2185000000</v>
      </c>
      <c r="J1079" s="40" t="s">
        <v>1129</v>
      </c>
      <c r="K1079" s="40" t="s">
        <v>1130</v>
      </c>
      <c r="L1079" s="357" t="s">
        <v>669</v>
      </c>
    </row>
    <row r="1080" spans="2:12" ht="24" customHeight="1">
      <c r="B1080" s="282">
        <v>80111620</v>
      </c>
      <c r="C1080" s="283" t="s">
        <v>670</v>
      </c>
      <c r="D1080" s="232">
        <v>42381</v>
      </c>
      <c r="E1080" s="130" t="s">
        <v>671</v>
      </c>
      <c r="F1080" s="130" t="s">
        <v>545</v>
      </c>
      <c r="G1080" s="130" t="s">
        <v>567</v>
      </c>
      <c r="H1080" s="146">
        <v>3776412</v>
      </c>
      <c r="I1080" s="42">
        <f t="shared" si="19"/>
        <v>3776412</v>
      </c>
      <c r="J1080" s="40" t="s">
        <v>1129</v>
      </c>
      <c r="K1080" s="40" t="s">
        <v>1130</v>
      </c>
      <c r="L1080" s="357" t="s">
        <v>672</v>
      </c>
    </row>
    <row r="1081" spans="2:12" ht="24" customHeight="1">
      <c r="B1081" s="282">
        <v>80111620</v>
      </c>
      <c r="C1081" s="283" t="s">
        <v>673</v>
      </c>
      <c r="D1081" s="232">
        <v>42381</v>
      </c>
      <c r="E1081" s="130" t="s">
        <v>671</v>
      </c>
      <c r="F1081" s="130" t="s">
        <v>545</v>
      </c>
      <c r="G1081" s="130" t="s">
        <v>567</v>
      </c>
      <c r="H1081" s="146">
        <v>3776412</v>
      </c>
      <c r="I1081" s="42">
        <f t="shared" si="19"/>
        <v>3776412</v>
      </c>
      <c r="J1081" s="40" t="s">
        <v>1129</v>
      </c>
      <c r="K1081" s="40" t="s">
        <v>1130</v>
      </c>
      <c r="L1081" s="357" t="s">
        <v>674</v>
      </c>
    </row>
    <row r="1082" spans="2:12" ht="24" customHeight="1">
      <c r="B1082" s="282">
        <v>80111620</v>
      </c>
      <c r="C1082" s="283" t="s">
        <v>675</v>
      </c>
      <c r="D1082" s="232">
        <v>42381</v>
      </c>
      <c r="E1082" s="130" t="s">
        <v>671</v>
      </c>
      <c r="F1082" s="130" t="s">
        <v>545</v>
      </c>
      <c r="G1082" s="130" t="s">
        <v>567</v>
      </c>
      <c r="H1082" s="146">
        <v>3776412</v>
      </c>
      <c r="I1082" s="42">
        <f t="shared" si="19"/>
        <v>3776412</v>
      </c>
      <c r="J1082" s="40" t="s">
        <v>1129</v>
      </c>
      <c r="K1082" s="40" t="s">
        <v>1130</v>
      </c>
      <c r="L1082" s="357" t="s">
        <v>676</v>
      </c>
    </row>
    <row r="1083" spans="2:12" ht="24" customHeight="1">
      <c r="B1083" s="282">
        <v>80111620</v>
      </c>
      <c r="C1083" s="283" t="s">
        <v>61</v>
      </c>
      <c r="D1083" s="232">
        <v>42381</v>
      </c>
      <c r="E1083" s="130" t="s">
        <v>671</v>
      </c>
      <c r="F1083" s="130" t="s">
        <v>545</v>
      </c>
      <c r="G1083" s="130" t="s">
        <v>567</v>
      </c>
      <c r="H1083" s="146">
        <v>3776412</v>
      </c>
      <c r="I1083" s="42">
        <f t="shared" si="19"/>
        <v>3776412</v>
      </c>
      <c r="J1083" s="40" t="s">
        <v>1129</v>
      </c>
      <c r="K1083" s="40" t="s">
        <v>1130</v>
      </c>
      <c r="L1083" s="357" t="s">
        <v>62</v>
      </c>
    </row>
    <row r="1084" spans="2:12" ht="24" customHeight="1">
      <c r="B1084" s="282">
        <v>80111620</v>
      </c>
      <c r="C1084" s="283" t="s">
        <v>63</v>
      </c>
      <c r="D1084" s="232">
        <v>42381</v>
      </c>
      <c r="E1084" s="130" t="s">
        <v>671</v>
      </c>
      <c r="F1084" s="130" t="s">
        <v>545</v>
      </c>
      <c r="G1084" s="130" t="s">
        <v>567</v>
      </c>
      <c r="H1084" s="146">
        <v>3776412</v>
      </c>
      <c r="I1084" s="42">
        <f t="shared" si="19"/>
        <v>3776412</v>
      </c>
      <c r="J1084" s="40" t="s">
        <v>1129</v>
      </c>
      <c r="K1084" s="40" t="s">
        <v>1130</v>
      </c>
      <c r="L1084" s="357" t="s">
        <v>64</v>
      </c>
    </row>
    <row r="1085" spans="2:12" ht="24" customHeight="1">
      <c r="B1085" s="282">
        <v>80111620</v>
      </c>
      <c r="C1085" s="283" t="s">
        <v>65</v>
      </c>
      <c r="D1085" s="232">
        <v>42381</v>
      </c>
      <c r="E1085" s="130" t="s">
        <v>671</v>
      </c>
      <c r="F1085" s="130" t="s">
        <v>545</v>
      </c>
      <c r="G1085" s="130" t="s">
        <v>567</v>
      </c>
      <c r="H1085" s="146">
        <v>3776412</v>
      </c>
      <c r="I1085" s="42">
        <f t="shared" si="19"/>
        <v>3776412</v>
      </c>
      <c r="J1085" s="40" t="s">
        <v>1129</v>
      </c>
      <c r="K1085" s="40" t="s">
        <v>1130</v>
      </c>
      <c r="L1085" s="357" t="s">
        <v>66</v>
      </c>
    </row>
    <row r="1086" spans="2:12" ht="24" customHeight="1">
      <c r="B1086" s="282">
        <v>80111620</v>
      </c>
      <c r="C1086" s="283" t="s">
        <v>67</v>
      </c>
      <c r="D1086" s="232">
        <v>42381</v>
      </c>
      <c r="E1086" s="130" t="s">
        <v>671</v>
      </c>
      <c r="F1086" s="130" t="s">
        <v>545</v>
      </c>
      <c r="G1086" s="130" t="s">
        <v>567</v>
      </c>
      <c r="H1086" s="146">
        <v>3776412</v>
      </c>
      <c r="I1086" s="42">
        <f t="shared" si="19"/>
        <v>3776412</v>
      </c>
      <c r="J1086" s="40" t="s">
        <v>1129</v>
      </c>
      <c r="K1086" s="40" t="s">
        <v>1130</v>
      </c>
      <c r="L1086" s="357" t="s">
        <v>68</v>
      </c>
    </row>
    <row r="1087" spans="2:12" ht="24" customHeight="1">
      <c r="B1087" s="282">
        <v>80111620</v>
      </c>
      <c r="C1087" s="283" t="s">
        <v>69</v>
      </c>
      <c r="D1087" s="232">
        <v>42381</v>
      </c>
      <c r="E1087" s="130" t="s">
        <v>671</v>
      </c>
      <c r="F1087" s="130" t="s">
        <v>545</v>
      </c>
      <c r="G1087" s="130" t="s">
        <v>567</v>
      </c>
      <c r="H1087" s="146">
        <v>3776412</v>
      </c>
      <c r="I1087" s="42">
        <f t="shared" si="19"/>
        <v>3776412</v>
      </c>
      <c r="J1087" s="40" t="s">
        <v>1129</v>
      </c>
      <c r="K1087" s="40" t="s">
        <v>1130</v>
      </c>
      <c r="L1087" s="357" t="s">
        <v>70</v>
      </c>
    </row>
    <row r="1088" spans="2:12" ht="24" customHeight="1">
      <c r="B1088" s="282">
        <v>80111620</v>
      </c>
      <c r="C1088" s="283" t="s">
        <v>71</v>
      </c>
      <c r="D1088" s="232">
        <v>42381</v>
      </c>
      <c r="E1088" s="130" t="s">
        <v>671</v>
      </c>
      <c r="F1088" s="130" t="s">
        <v>545</v>
      </c>
      <c r="G1088" s="130" t="s">
        <v>567</v>
      </c>
      <c r="H1088" s="146">
        <v>3776412</v>
      </c>
      <c r="I1088" s="42">
        <f t="shared" si="19"/>
        <v>3776412</v>
      </c>
      <c r="J1088" s="40" t="s">
        <v>1129</v>
      </c>
      <c r="K1088" s="40" t="s">
        <v>1130</v>
      </c>
      <c r="L1088" s="357" t="s">
        <v>72</v>
      </c>
    </row>
    <row r="1089" spans="2:12" ht="24" customHeight="1">
      <c r="B1089" s="282">
        <v>80111620</v>
      </c>
      <c r="C1089" s="283" t="s">
        <v>73</v>
      </c>
      <c r="D1089" s="232">
        <v>42381</v>
      </c>
      <c r="E1089" s="130" t="s">
        <v>671</v>
      </c>
      <c r="F1089" s="130" t="s">
        <v>545</v>
      </c>
      <c r="G1089" s="130" t="s">
        <v>567</v>
      </c>
      <c r="H1089" s="146">
        <v>3296356</v>
      </c>
      <c r="I1089" s="42">
        <f t="shared" si="19"/>
        <v>3296356</v>
      </c>
      <c r="J1089" s="40" t="s">
        <v>1129</v>
      </c>
      <c r="K1089" s="40" t="s">
        <v>1130</v>
      </c>
      <c r="L1089" s="357" t="s">
        <v>74</v>
      </c>
    </row>
    <row r="1090" spans="2:12" ht="24" customHeight="1">
      <c r="B1090" s="282">
        <v>80111620</v>
      </c>
      <c r="C1090" s="283" t="s">
        <v>75</v>
      </c>
      <c r="D1090" s="232">
        <v>42381</v>
      </c>
      <c r="E1090" s="130" t="s">
        <v>671</v>
      </c>
      <c r="F1090" s="130" t="s">
        <v>545</v>
      </c>
      <c r="G1090" s="130" t="s">
        <v>567</v>
      </c>
      <c r="H1090" s="146">
        <v>3296356</v>
      </c>
      <c r="I1090" s="42">
        <f t="shared" si="19"/>
        <v>3296356</v>
      </c>
      <c r="J1090" s="40" t="s">
        <v>1129</v>
      </c>
      <c r="K1090" s="40" t="s">
        <v>1130</v>
      </c>
      <c r="L1090" s="357" t="s">
        <v>76</v>
      </c>
    </row>
    <row r="1091" spans="2:12" ht="24" customHeight="1">
      <c r="B1091" s="48">
        <v>82121506</v>
      </c>
      <c r="C1091" s="161" t="s">
        <v>77</v>
      </c>
      <c r="D1091" s="232">
        <v>42461</v>
      </c>
      <c r="E1091" s="130" t="s">
        <v>1032</v>
      </c>
      <c r="F1091" s="130" t="s">
        <v>545</v>
      </c>
      <c r="G1091" s="130" t="s">
        <v>567</v>
      </c>
      <c r="H1091" s="146">
        <v>11145000</v>
      </c>
      <c r="I1091" s="42">
        <f t="shared" si="19"/>
        <v>11145000</v>
      </c>
      <c r="J1091" s="40" t="s">
        <v>1129</v>
      </c>
      <c r="K1091" s="40" t="s">
        <v>1130</v>
      </c>
      <c r="L1091" s="357" t="s">
        <v>78</v>
      </c>
    </row>
    <row r="1092" spans="2:12" ht="24" customHeight="1">
      <c r="B1092" s="44">
        <v>82121506</v>
      </c>
      <c r="C1092" s="161" t="s">
        <v>79</v>
      </c>
      <c r="D1092" s="232">
        <v>42461</v>
      </c>
      <c r="E1092" s="130" t="s">
        <v>1032</v>
      </c>
      <c r="F1092" s="130" t="s">
        <v>545</v>
      </c>
      <c r="G1092" s="130" t="s">
        <v>567</v>
      </c>
      <c r="H1092" s="146">
        <v>2137500</v>
      </c>
      <c r="I1092" s="42">
        <f t="shared" si="19"/>
        <v>2137500</v>
      </c>
      <c r="J1092" s="40" t="s">
        <v>1129</v>
      </c>
      <c r="K1092" s="40" t="s">
        <v>1130</v>
      </c>
      <c r="L1092" s="357" t="s">
        <v>80</v>
      </c>
    </row>
    <row r="1093" spans="2:12" ht="24" customHeight="1">
      <c r="B1093" s="44">
        <v>82121506</v>
      </c>
      <c r="C1093" s="161" t="s">
        <v>81</v>
      </c>
      <c r="D1093" s="232">
        <v>42461</v>
      </c>
      <c r="E1093" s="130" t="s">
        <v>1032</v>
      </c>
      <c r="F1093" s="130" t="s">
        <v>545</v>
      </c>
      <c r="G1093" s="130" t="s">
        <v>567</v>
      </c>
      <c r="H1093" s="146">
        <v>15100000</v>
      </c>
      <c r="I1093" s="42">
        <f t="shared" si="19"/>
        <v>15100000</v>
      </c>
      <c r="J1093" s="40" t="s">
        <v>1129</v>
      </c>
      <c r="K1093" s="40" t="s">
        <v>1130</v>
      </c>
      <c r="L1093" s="357" t="s">
        <v>82</v>
      </c>
    </row>
    <row r="1094" spans="2:12" ht="24" customHeight="1">
      <c r="B1094" s="48">
        <v>80111620</v>
      </c>
      <c r="C1094" s="161" t="s">
        <v>83</v>
      </c>
      <c r="D1094" s="225">
        <v>42401</v>
      </c>
      <c r="E1094" s="102" t="s">
        <v>1217</v>
      </c>
      <c r="F1094" s="130" t="s">
        <v>545</v>
      </c>
      <c r="G1094" s="102" t="s">
        <v>84</v>
      </c>
      <c r="H1094" s="226">
        <v>1733450582</v>
      </c>
      <c r="I1094" s="42">
        <f t="shared" si="19"/>
        <v>1733450582</v>
      </c>
      <c r="J1094" s="40" t="s">
        <v>1129</v>
      </c>
      <c r="K1094" s="40" t="s">
        <v>1130</v>
      </c>
      <c r="L1094" s="139" t="s">
        <v>85</v>
      </c>
    </row>
    <row r="1095" spans="2:12" ht="24" customHeight="1">
      <c r="B1095" s="48">
        <v>80111620</v>
      </c>
      <c r="C1095" s="161" t="s">
        <v>719</v>
      </c>
      <c r="D1095" s="225">
        <v>42401</v>
      </c>
      <c r="E1095" s="102" t="s">
        <v>1217</v>
      </c>
      <c r="F1095" s="130" t="s">
        <v>545</v>
      </c>
      <c r="G1095" s="102" t="s">
        <v>84</v>
      </c>
      <c r="H1095" s="226">
        <v>2157559272</v>
      </c>
      <c r="I1095" s="42">
        <f t="shared" si="19"/>
        <v>2157559272</v>
      </c>
      <c r="J1095" s="40" t="s">
        <v>1129</v>
      </c>
      <c r="K1095" s="40" t="s">
        <v>1130</v>
      </c>
      <c r="L1095" s="139" t="s">
        <v>85</v>
      </c>
    </row>
    <row r="1096" spans="2:12" ht="24" customHeight="1">
      <c r="B1096" s="48">
        <v>80111620</v>
      </c>
      <c r="C1096" s="161" t="s">
        <v>720</v>
      </c>
      <c r="D1096" s="225">
        <v>42401</v>
      </c>
      <c r="E1096" s="102" t="s">
        <v>1217</v>
      </c>
      <c r="F1096" s="130" t="s">
        <v>545</v>
      </c>
      <c r="G1096" s="102" t="s">
        <v>84</v>
      </c>
      <c r="H1096" s="226">
        <v>85949490</v>
      </c>
      <c r="I1096" s="42">
        <f t="shared" si="19"/>
        <v>85949490</v>
      </c>
      <c r="J1096" s="40" t="s">
        <v>1129</v>
      </c>
      <c r="K1096" s="40" t="s">
        <v>1130</v>
      </c>
      <c r="L1096" s="139" t="s">
        <v>85</v>
      </c>
    </row>
    <row r="1097" spans="2:12" ht="24" customHeight="1">
      <c r="B1097" s="48">
        <v>80111620</v>
      </c>
      <c r="C1097" s="161" t="s">
        <v>721</v>
      </c>
      <c r="D1097" s="225">
        <v>42401</v>
      </c>
      <c r="E1097" s="102" t="s">
        <v>1217</v>
      </c>
      <c r="F1097" s="130" t="s">
        <v>545</v>
      </c>
      <c r="G1097" s="102" t="s">
        <v>84</v>
      </c>
      <c r="H1097" s="226">
        <v>20866956</v>
      </c>
      <c r="I1097" s="42">
        <f t="shared" si="19"/>
        <v>20866956</v>
      </c>
      <c r="J1097" s="40" t="s">
        <v>1129</v>
      </c>
      <c r="K1097" s="40" t="s">
        <v>1130</v>
      </c>
      <c r="L1097" s="139" t="s">
        <v>85</v>
      </c>
    </row>
    <row r="1098" spans="2:12" ht="24" customHeight="1">
      <c r="B1098" s="48">
        <v>41120000</v>
      </c>
      <c r="C1098" s="161" t="s">
        <v>722</v>
      </c>
      <c r="D1098" s="225">
        <v>42384</v>
      </c>
      <c r="E1098" s="102" t="s">
        <v>1264</v>
      </c>
      <c r="F1098" s="102" t="s">
        <v>1363</v>
      </c>
      <c r="G1098" s="102" t="s">
        <v>84</v>
      </c>
      <c r="H1098" s="226">
        <v>250000000</v>
      </c>
      <c r="I1098" s="42">
        <f t="shared" si="19"/>
        <v>250000000</v>
      </c>
      <c r="J1098" s="40" t="s">
        <v>1129</v>
      </c>
      <c r="K1098" s="40" t="s">
        <v>1130</v>
      </c>
      <c r="L1098" s="139" t="s">
        <v>85</v>
      </c>
    </row>
    <row r="1099" spans="2:12" ht="24" customHeight="1">
      <c r="B1099" s="48">
        <v>82121507</v>
      </c>
      <c r="C1099" s="161" t="s">
        <v>723</v>
      </c>
      <c r="D1099" s="225">
        <v>42384</v>
      </c>
      <c r="E1099" s="102" t="s">
        <v>1264</v>
      </c>
      <c r="F1099" s="102" t="s">
        <v>438</v>
      </c>
      <c r="G1099" s="102" t="s">
        <v>84</v>
      </c>
      <c r="H1099" s="226">
        <v>40000000</v>
      </c>
      <c r="I1099" s="42">
        <f t="shared" si="19"/>
        <v>40000000</v>
      </c>
      <c r="J1099" s="40" t="s">
        <v>1129</v>
      </c>
      <c r="K1099" s="40" t="s">
        <v>1130</v>
      </c>
      <c r="L1099" s="139" t="s">
        <v>85</v>
      </c>
    </row>
    <row r="1100" spans="2:12" ht="24" customHeight="1">
      <c r="B1100" s="48">
        <v>85101604</v>
      </c>
      <c r="C1100" s="161" t="s">
        <v>724</v>
      </c>
      <c r="D1100" s="225">
        <v>42401</v>
      </c>
      <c r="E1100" s="102" t="s">
        <v>1217</v>
      </c>
      <c r="F1100" s="102" t="s">
        <v>566</v>
      </c>
      <c r="G1100" s="102" t="s">
        <v>84</v>
      </c>
      <c r="H1100" s="226">
        <v>122000000</v>
      </c>
      <c r="I1100" s="42">
        <f t="shared" si="19"/>
        <v>122000000</v>
      </c>
      <c r="J1100" s="40" t="s">
        <v>1129</v>
      </c>
      <c r="K1100" s="40" t="s">
        <v>1130</v>
      </c>
      <c r="L1100" s="139" t="s">
        <v>85</v>
      </c>
    </row>
    <row r="1101" spans="2:12" ht="24" customHeight="1">
      <c r="B1101" s="48">
        <v>80141902</v>
      </c>
      <c r="C1101" s="161" t="s">
        <v>725</v>
      </c>
      <c r="D1101" s="225">
        <v>42401</v>
      </c>
      <c r="E1101" s="102" t="s">
        <v>1217</v>
      </c>
      <c r="F1101" s="102" t="s">
        <v>438</v>
      </c>
      <c r="G1101" s="102" t="s">
        <v>84</v>
      </c>
      <c r="H1101" s="226">
        <v>60000000</v>
      </c>
      <c r="I1101" s="42">
        <f t="shared" si="19"/>
        <v>60000000</v>
      </c>
      <c r="J1101" s="40" t="s">
        <v>1129</v>
      </c>
      <c r="K1101" s="40" t="s">
        <v>1130</v>
      </c>
      <c r="L1101" s="139" t="s">
        <v>85</v>
      </c>
    </row>
    <row r="1102" spans="2:12" ht="24" customHeight="1">
      <c r="B1102" s="48">
        <v>76122408</v>
      </c>
      <c r="C1102" s="161" t="s">
        <v>726</v>
      </c>
      <c r="D1102" s="225">
        <v>42401</v>
      </c>
      <c r="E1102" s="102" t="s">
        <v>1503</v>
      </c>
      <c r="F1102" s="102" t="s">
        <v>1222</v>
      </c>
      <c r="G1102" s="102" t="s">
        <v>84</v>
      </c>
      <c r="H1102" s="226">
        <v>70000000</v>
      </c>
      <c r="I1102" s="42">
        <f t="shared" si="19"/>
        <v>70000000</v>
      </c>
      <c r="J1102" s="40" t="s">
        <v>1129</v>
      </c>
      <c r="K1102" s="40" t="s">
        <v>1130</v>
      </c>
      <c r="L1102" s="139" t="s">
        <v>85</v>
      </c>
    </row>
    <row r="1103" spans="2:12" ht="24" customHeight="1">
      <c r="B1103" s="48">
        <v>46181504</v>
      </c>
      <c r="C1103" s="161" t="s">
        <v>727</v>
      </c>
      <c r="D1103" s="225">
        <v>42384</v>
      </c>
      <c r="E1103" s="102" t="s">
        <v>1264</v>
      </c>
      <c r="F1103" s="102" t="s">
        <v>438</v>
      </c>
      <c r="G1103" s="102" t="s">
        <v>84</v>
      </c>
      <c r="H1103" s="226">
        <v>25000000</v>
      </c>
      <c r="I1103" s="42">
        <f t="shared" si="19"/>
        <v>25000000</v>
      </c>
      <c r="J1103" s="40" t="s">
        <v>1129</v>
      </c>
      <c r="K1103" s="40" t="s">
        <v>1130</v>
      </c>
      <c r="L1103" s="139" t="s">
        <v>85</v>
      </c>
    </row>
    <row r="1104" spans="2:12" ht="24" customHeight="1">
      <c r="B1104" s="48">
        <v>82121506</v>
      </c>
      <c r="C1104" s="161" t="s">
        <v>728</v>
      </c>
      <c r="D1104" s="225">
        <v>42384</v>
      </c>
      <c r="E1104" s="102" t="s">
        <v>1264</v>
      </c>
      <c r="F1104" s="102" t="s">
        <v>438</v>
      </c>
      <c r="G1104" s="102" t="s">
        <v>84</v>
      </c>
      <c r="H1104" s="226">
        <v>51000000</v>
      </c>
      <c r="I1104" s="42">
        <f t="shared" si="19"/>
        <v>51000000</v>
      </c>
      <c r="J1104" s="40" t="s">
        <v>1129</v>
      </c>
      <c r="K1104" s="40" t="s">
        <v>1130</v>
      </c>
      <c r="L1104" s="139" t="s">
        <v>85</v>
      </c>
    </row>
    <row r="1105" spans="2:12" ht="24" customHeight="1">
      <c r="B1105" s="44">
        <v>80111620</v>
      </c>
      <c r="C1105" s="161" t="s">
        <v>729</v>
      </c>
      <c r="D1105" s="225">
        <v>42384</v>
      </c>
      <c r="E1105" s="130" t="s">
        <v>671</v>
      </c>
      <c r="F1105" s="46" t="s">
        <v>730</v>
      </c>
      <c r="G1105" s="46" t="s">
        <v>731</v>
      </c>
      <c r="H1105" s="284">
        <v>37908094</v>
      </c>
      <c r="I1105" s="42">
        <f t="shared" si="19"/>
        <v>37908094</v>
      </c>
      <c r="J1105" s="40" t="s">
        <v>1129</v>
      </c>
      <c r="K1105" s="40" t="s">
        <v>1130</v>
      </c>
      <c r="L1105" s="207" t="s">
        <v>574</v>
      </c>
    </row>
    <row r="1106" spans="2:12" ht="24" customHeight="1">
      <c r="B1106" s="44">
        <v>80111620</v>
      </c>
      <c r="C1106" s="161" t="s">
        <v>732</v>
      </c>
      <c r="D1106" s="225">
        <v>42384</v>
      </c>
      <c r="E1106" s="130" t="s">
        <v>671</v>
      </c>
      <c r="F1106" s="46" t="s">
        <v>730</v>
      </c>
      <c r="G1106" s="46" t="s">
        <v>731</v>
      </c>
      <c r="H1106" s="284">
        <v>37908094</v>
      </c>
      <c r="I1106" s="42">
        <f t="shared" si="19"/>
        <v>37908094</v>
      </c>
      <c r="J1106" s="40" t="s">
        <v>1129</v>
      </c>
      <c r="K1106" s="40" t="s">
        <v>1130</v>
      </c>
      <c r="L1106" s="207" t="s">
        <v>547</v>
      </c>
    </row>
    <row r="1107" spans="2:12" ht="24" customHeight="1">
      <c r="B1107" s="44">
        <v>80111620</v>
      </c>
      <c r="C1107" s="161" t="s">
        <v>733</v>
      </c>
      <c r="D1107" s="225">
        <v>42384</v>
      </c>
      <c r="E1107" s="130" t="s">
        <v>671</v>
      </c>
      <c r="F1107" s="46" t="s">
        <v>730</v>
      </c>
      <c r="G1107" s="46" t="s">
        <v>731</v>
      </c>
      <c r="H1107" s="284">
        <v>37908094</v>
      </c>
      <c r="I1107" s="42">
        <f t="shared" si="19"/>
        <v>37908094</v>
      </c>
      <c r="J1107" s="40" t="s">
        <v>1129</v>
      </c>
      <c r="K1107" s="40" t="s">
        <v>1130</v>
      </c>
      <c r="L1107" s="207" t="s">
        <v>734</v>
      </c>
    </row>
    <row r="1108" spans="2:12" ht="24" customHeight="1">
      <c r="B1108" s="44">
        <v>80111604</v>
      </c>
      <c r="C1108" s="161" t="s">
        <v>95</v>
      </c>
      <c r="D1108" s="225">
        <v>42384</v>
      </c>
      <c r="E1108" s="130" t="s">
        <v>671</v>
      </c>
      <c r="F1108" s="46" t="s">
        <v>730</v>
      </c>
      <c r="G1108" s="46" t="s">
        <v>731</v>
      </c>
      <c r="H1108" s="284">
        <v>21815454</v>
      </c>
      <c r="I1108" s="42">
        <f aca="true" t="shared" si="20" ref="I1108:I1171">H1108</f>
        <v>21815454</v>
      </c>
      <c r="J1108" s="40" t="s">
        <v>1129</v>
      </c>
      <c r="K1108" s="40" t="s">
        <v>1130</v>
      </c>
      <c r="L1108" s="207" t="s">
        <v>96</v>
      </c>
    </row>
    <row r="1109" spans="2:12" ht="24" customHeight="1">
      <c r="B1109" s="44">
        <v>85101604</v>
      </c>
      <c r="C1109" s="161" t="s">
        <v>97</v>
      </c>
      <c r="D1109" s="220">
        <v>42444</v>
      </c>
      <c r="E1109" s="46" t="s">
        <v>98</v>
      </c>
      <c r="F1109" s="46" t="s">
        <v>730</v>
      </c>
      <c r="G1109" s="46" t="s">
        <v>731</v>
      </c>
      <c r="H1109" s="284">
        <v>150000000</v>
      </c>
      <c r="I1109" s="42">
        <f t="shared" si="20"/>
        <v>150000000</v>
      </c>
      <c r="J1109" s="40" t="s">
        <v>1129</v>
      </c>
      <c r="K1109" s="40" t="s">
        <v>1130</v>
      </c>
      <c r="L1109" s="207" t="s">
        <v>99</v>
      </c>
    </row>
    <row r="1110" spans="2:12" ht="24" customHeight="1">
      <c r="B1110" s="48">
        <v>85111620</v>
      </c>
      <c r="C1110" s="161" t="s">
        <v>100</v>
      </c>
      <c r="D1110" s="225">
        <v>42384</v>
      </c>
      <c r="E1110" s="102" t="s">
        <v>101</v>
      </c>
      <c r="F1110" s="46" t="s">
        <v>730</v>
      </c>
      <c r="G1110" s="102" t="s">
        <v>84</v>
      </c>
      <c r="H1110" s="226">
        <v>36259916</v>
      </c>
      <c r="I1110" s="42">
        <f t="shared" si="20"/>
        <v>36259916</v>
      </c>
      <c r="J1110" s="40" t="s">
        <v>1129</v>
      </c>
      <c r="K1110" s="40" t="s">
        <v>1130</v>
      </c>
      <c r="L1110" s="139" t="s">
        <v>102</v>
      </c>
    </row>
    <row r="1111" spans="2:12" ht="24" customHeight="1">
      <c r="B1111" s="48">
        <v>85111620</v>
      </c>
      <c r="C1111" s="161" t="s">
        <v>103</v>
      </c>
      <c r="D1111" s="225">
        <v>42384</v>
      </c>
      <c r="E1111" s="102" t="s">
        <v>101</v>
      </c>
      <c r="F1111" s="46" t="s">
        <v>730</v>
      </c>
      <c r="G1111" s="102" t="s">
        <v>84</v>
      </c>
      <c r="H1111" s="226">
        <v>36259916</v>
      </c>
      <c r="I1111" s="42">
        <f t="shared" si="20"/>
        <v>36259916</v>
      </c>
      <c r="J1111" s="40" t="s">
        <v>1129</v>
      </c>
      <c r="K1111" s="40" t="s">
        <v>1130</v>
      </c>
      <c r="L1111" s="139" t="s">
        <v>102</v>
      </c>
    </row>
    <row r="1112" spans="2:12" ht="24" customHeight="1">
      <c r="B1112" s="48">
        <v>85111620</v>
      </c>
      <c r="C1112" s="161" t="s">
        <v>744</v>
      </c>
      <c r="D1112" s="225">
        <v>42384</v>
      </c>
      <c r="E1112" s="102" t="s">
        <v>101</v>
      </c>
      <c r="F1112" s="46" t="s">
        <v>730</v>
      </c>
      <c r="G1112" s="102" t="s">
        <v>84</v>
      </c>
      <c r="H1112" s="226">
        <v>41540532</v>
      </c>
      <c r="I1112" s="42">
        <f t="shared" si="20"/>
        <v>41540532</v>
      </c>
      <c r="J1112" s="40" t="s">
        <v>1129</v>
      </c>
      <c r="K1112" s="40" t="s">
        <v>1130</v>
      </c>
      <c r="L1112" s="139" t="s">
        <v>102</v>
      </c>
    </row>
    <row r="1113" spans="2:12" ht="24" customHeight="1">
      <c r="B1113" s="48">
        <v>85111620</v>
      </c>
      <c r="C1113" s="285" t="s">
        <v>751</v>
      </c>
      <c r="D1113" s="225">
        <v>42384</v>
      </c>
      <c r="E1113" s="102" t="s">
        <v>101</v>
      </c>
      <c r="F1113" s="46" t="s">
        <v>730</v>
      </c>
      <c r="G1113" s="102" t="s">
        <v>84</v>
      </c>
      <c r="H1113" s="226">
        <v>49324770</v>
      </c>
      <c r="I1113" s="42">
        <f t="shared" si="20"/>
        <v>49324770</v>
      </c>
      <c r="J1113" s="40" t="s">
        <v>1129</v>
      </c>
      <c r="K1113" s="40" t="s">
        <v>1130</v>
      </c>
      <c r="L1113" s="139" t="s">
        <v>102</v>
      </c>
    </row>
    <row r="1114" spans="2:12" ht="24" customHeight="1">
      <c r="B1114" s="48">
        <v>85111620</v>
      </c>
      <c r="C1114" s="161" t="s">
        <v>752</v>
      </c>
      <c r="D1114" s="225">
        <v>42384</v>
      </c>
      <c r="E1114" s="102" t="s">
        <v>101</v>
      </c>
      <c r="F1114" s="46" t="s">
        <v>730</v>
      </c>
      <c r="G1114" s="102" t="s">
        <v>84</v>
      </c>
      <c r="H1114" s="226">
        <v>41540532</v>
      </c>
      <c r="I1114" s="42">
        <f t="shared" si="20"/>
        <v>41540532</v>
      </c>
      <c r="J1114" s="40" t="s">
        <v>1129</v>
      </c>
      <c r="K1114" s="40" t="s">
        <v>1130</v>
      </c>
      <c r="L1114" s="139" t="s">
        <v>102</v>
      </c>
    </row>
    <row r="1115" spans="2:12" ht="24" customHeight="1">
      <c r="B1115" s="48">
        <v>85111620</v>
      </c>
      <c r="C1115" s="161" t="s">
        <v>115</v>
      </c>
      <c r="D1115" s="225">
        <v>42384</v>
      </c>
      <c r="E1115" s="102" t="s">
        <v>116</v>
      </c>
      <c r="F1115" s="102" t="s">
        <v>438</v>
      </c>
      <c r="G1115" s="102" t="s">
        <v>84</v>
      </c>
      <c r="H1115" s="226">
        <v>213899999</v>
      </c>
      <c r="I1115" s="42">
        <f t="shared" si="20"/>
        <v>213899999</v>
      </c>
      <c r="J1115" s="40" t="s">
        <v>1129</v>
      </c>
      <c r="K1115" s="40" t="s">
        <v>1130</v>
      </c>
      <c r="L1115" s="139" t="s">
        <v>102</v>
      </c>
    </row>
    <row r="1116" spans="2:12" ht="24" customHeight="1">
      <c r="B1116" s="48">
        <v>90101603</v>
      </c>
      <c r="C1116" s="161" t="s">
        <v>117</v>
      </c>
      <c r="D1116" s="225">
        <v>42384</v>
      </c>
      <c r="E1116" s="102" t="s">
        <v>116</v>
      </c>
      <c r="F1116" s="102" t="s">
        <v>438</v>
      </c>
      <c r="G1116" s="102" t="s">
        <v>84</v>
      </c>
      <c r="H1116" s="226">
        <v>69255565</v>
      </c>
      <c r="I1116" s="42">
        <f t="shared" si="20"/>
        <v>69255565</v>
      </c>
      <c r="J1116" s="40" t="s">
        <v>1129</v>
      </c>
      <c r="K1116" s="40" t="s">
        <v>1130</v>
      </c>
      <c r="L1116" s="139" t="s">
        <v>102</v>
      </c>
    </row>
    <row r="1117" spans="2:12" ht="24" customHeight="1">
      <c r="B1117" s="44">
        <v>55101520</v>
      </c>
      <c r="C1117" s="161" t="s">
        <v>118</v>
      </c>
      <c r="D1117" s="225">
        <v>42384</v>
      </c>
      <c r="E1117" s="102" t="s">
        <v>116</v>
      </c>
      <c r="F1117" s="102" t="s">
        <v>438</v>
      </c>
      <c r="G1117" s="102" t="s">
        <v>84</v>
      </c>
      <c r="H1117" s="226">
        <v>96699401</v>
      </c>
      <c r="I1117" s="42">
        <f t="shared" si="20"/>
        <v>96699401</v>
      </c>
      <c r="J1117" s="40" t="s">
        <v>1129</v>
      </c>
      <c r="K1117" s="40" t="s">
        <v>1130</v>
      </c>
      <c r="L1117" s="139" t="s">
        <v>102</v>
      </c>
    </row>
    <row r="1118" spans="2:12" ht="24" customHeight="1">
      <c r="B1118" s="48">
        <v>85111620</v>
      </c>
      <c r="C1118" s="285" t="s">
        <v>119</v>
      </c>
      <c r="D1118" s="225">
        <v>42384</v>
      </c>
      <c r="E1118" s="102" t="s">
        <v>101</v>
      </c>
      <c r="F1118" s="102" t="s">
        <v>438</v>
      </c>
      <c r="G1118" s="102" t="s">
        <v>84</v>
      </c>
      <c r="H1118" s="226">
        <v>100000000</v>
      </c>
      <c r="I1118" s="42">
        <f t="shared" si="20"/>
        <v>100000000</v>
      </c>
      <c r="J1118" s="40" t="s">
        <v>1129</v>
      </c>
      <c r="K1118" s="40" t="s">
        <v>1130</v>
      </c>
      <c r="L1118" s="139" t="s">
        <v>102</v>
      </c>
    </row>
    <row r="1119" spans="2:12" ht="24" customHeight="1">
      <c r="B1119" s="286">
        <v>43211507</v>
      </c>
      <c r="C1119" s="269" t="s">
        <v>1158</v>
      </c>
      <c r="D1119" s="211">
        <v>42495</v>
      </c>
      <c r="E1119" s="46" t="s">
        <v>1032</v>
      </c>
      <c r="F1119" s="46" t="s">
        <v>120</v>
      </c>
      <c r="G1119" s="46" t="s">
        <v>546</v>
      </c>
      <c r="H1119" s="162">
        <v>11716000</v>
      </c>
      <c r="I1119" s="42">
        <f t="shared" si="20"/>
        <v>11716000</v>
      </c>
      <c r="J1119" s="40" t="s">
        <v>1129</v>
      </c>
      <c r="K1119" s="40" t="s">
        <v>1130</v>
      </c>
      <c r="L1119" s="207" t="s">
        <v>547</v>
      </c>
    </row>
    <row r="1120" spans="2:12" ht="24" customHeight="1">
      <c r="B1120" s="44">
        <v>82101503</v>
      </c>
      <c r="C1120" s="161" t="s">
        <v>121</v>
      </c>
      <c r="D1120" s="211">
        <v>42524</v>
      </c>
      <c r="E1120" s="46" t="s">
        <v>1215</v>
      </c>
      <c r="F1120" s="46" t="s">
        <v>120</v>
      </c>
      <c r="G1120" s="46" t="s">
        <v>546</v>
      </c>
      <c r="H1120" s="162">
        <v>2604200</v>
      </c>
      <c r="I1120" s="42">
        <f t="shared" si="20"/>
        <v>2604200</v>
      </c>
      <c r="J1120" s="40" t="s">
        <v>1129</v>
      </c>
      <c r="K1120" s="40" t="s">
        <v>1130</v>
      </c>
      <c r="L1120" s="207" t="s">
        <v>547</v>
      </c>
    </row>
    <row r="1121" spans="2:12" ht="24" customHeight="1">
      <c r="B1121" s="44">
        <v>82101502</v>
      </c>
      <c r="C1121" s="161" t="s">
        <v>122</v>
      </c>
      <c r="D1121" s="211">
        <v>42554</v>
      </c>
      <c r="E1121" s="46" t="s">
        <v>1215</v>
      </c>
      <c r="F1121" s="46" t="s">
        <v>120</v>
      </c>
      <c r="G1121" s="46" t="s">
        <v>546</v>
      </c>
      <c r="H1121" s="162">
        <v>388716</v>
      </c>
      <c r="I1121" s="42">
        <f t="shared" si="20"/>
        <v>388716</v>
      </c>
      <c r="J1121" s="40" t="s">
        <v>1129</v>
      </c>
      <c r="K1121" s="40" t="s">
        <v>1130</v>
      </c>
      <c r="L1121" s="207" t="s">
        <v>547</v>
      </c>
    </row>
    <row r="1122" spans="2:12" ht="24" customHeight="1">
      <c r="B1122" s="44">
        <v>82101505</v>
      </c>
      <c r="C1122" s="161" t="s">
        <v>123</v>
      </c>
      <c r="D1122" s="211">
        <v>42585</v>
      </c>
      <c r="E1122" s="46" t="s">
        <v>1215</v>
      </c>
      <c r="F1122" s="46" t="s">
        <v>120</v>
      </c>
      <c r="G1122" s="46" t="s">
        <v>546</v>
      </c>
      <c r="H1122" s="162">
        <v>617700</v>
      </c>
      <c r="I1122" s="42">
        <f t="shared" si="20"/>
        <v>617700</v>
      </c>
      <c r="J1122" s="40" t="s">
        <v>1129</v>
      </c>
      <c r="K1122" s="40" t="s">
        <v>1130</v>
      </c>
      <c r="L1122" s="207" t="s">
        <v>547</v>
      </c>
    </row>
    <row r="1123" spans="2:12" ht="24" customHeight="1">
      <c r="B1123" s="44">
        <v>71123005</v>
      </c>
      <c r="C1123" s="161" t="s">
        <v>124</v>
      </c>
      <c r="D1123" s="211">
        <v>42444</v>
      </c>
      <c r="E1123" s="46" t="s">
        <v>993</v>
      </c>
      <c r="F1123" s="46" t="s">
        <v>120</v>
      </c>
      <c r="G1123" s="46" t="s">
        <v>546</v>
      </c>
      <c r="H1123" s="162">
        <v>5742000</v>
      </c>
      <c r="I1123" s="42">
        <f t="shared" si="20"/>
        <v>5742000</v>
      </c>
      <c r="J1123" s="40" t="s">
        <v>1129</v>
      </c>
      <c r="K1123" s="40" t="s">
        <v>1130</v>
      </c>
      <c r="L1123" s="207" t="s">
        <v>547</v>
      </c>
    </row>
    <row r="1124" spans="2:12" ht="24" customHeight="1">
      <c r="B1124" s="44">
        <v>71123005</v>
      </c>
      <c r="C1124" s="161" t="s">
        <v>125</v>
      </c>
      <c r="D1124" s="211">
        <v>42524</v>
      </c>
      <c r="E1124" s="46" t="s">
        <v>993</v>
      </c>
      <c r="F1124" s="46" t="s">
        <v>120</v>
      </c>
      <c r="G1124" s="46" t="s">
        <v>546</v>
      </c>
      <c r="H1124" s="162">
        <v>3828000</v>
      </c>
      <c r="I1124" s="42">
        <f t="shared" si="20"/>
        <v>3828000</v>
      </c>
      <c r="J1124" s="40" t="s">
        <v>1129</v>
      </c>
      <c r="K1124" s="40" t="s">
        <v>1130</v>
      </c>
      <c r="L1124" s="207" t="s">
        <v>547</v>
      </c>
    </row>
    <row r="1125" spans="2:12" ht="24" customHeight="1">
      <c r="B1125" s="44">
        <v>82101503</v>
      </c>
      <c r="C1125" s="161" t="s">
        <v>126</v>
      </c>
      <c r="D1125" s="211">
        <v>42470</v>
      </c>
      <c r="E1125" s="46" t="s">
        <v>1215</v>
      </c>
      <c r="F1125" s="46" t="s">
        <v>120</v>
      </c>
      <c r="G1125" s="46" t="s">
        <v>546</v>
      </c>
      <c r="H1125" s="162">
        <v>12557000</v>
      </c>
      <c r="I1125" s="42">
        <f t="shared" si="20"/>
        <v>12557000</v>
      </c>
      <c r="J1125" s="40" t="s">
        <v>1129</v>
      </c>
      <c r="K1125" s="40" t="s">
        <v>1130</v>
      </c>
      <c r="L1125" s="207" t="s">
        <v>547</v>
      </c>
    </row>
    <row r="1126" spans="2:12" ht="24" customHeight="1">
      <c r="B1126" s="44">
        <v>71123005</v>
      </c>
      <c r="C1126" s="161" t="s">
        <v>127</v>
      </c>
      <c r="D1126" s="211">
        <v>42524</v>
      </c>
      <c r="E1126" s="46" t="s">
        <v>993</v>
      </c>
      <c r="F1126" s="46" t="s">
        <v>120</v>
      </c>
      <c r="G1126" s="46" t="s">
        <v>546</v>
      </c>
      <c r="H1126" s="162">
        <v>438480</v>
      </c>
      <c r="I1126" s="42">
        <f t="shared" si="20"/>
        <v>438480</v>
      </c>
      <c r="J1126" s="40" t="s">
        <v>1129</v>
      </c>
      <c r="K1126" s="40" t="s">
        <v>1130</v>
      </c>
      <c r="L1126" s="207" t="s">
        <v>547</v>
      </c>
    </row>
    <row r="1127" spans="2:12" ht="24" customHeight="1">
      <c r="B1127" s="44">
        <v>71123005</v>
      </c>
      <c r="C1127" s="161" t="s">
        <v>128</v>
      </c>
      <c r="D1127" s="211">
        <v>42585</v>
      </c>
      <c r="E1127" s="46" t="s">
        <v>993</v>
      </c>
      <c r="F1127" s="46" t="s">
        <v>120</v>
      </c>
      <c r="G1127" s="46" t="s">
        <v>546</v>
      </c>
      <c r="H1127" s="162">
        <v>1958544</v>
      </c>
      <c r="I1127" s="42">
        <f t="shared" si="20"/>
        <v>1958544</v>
      </c>
      <c r="J1127" s="40" t="s">
        <v>1129</v>
      </c>
      <c r="K1127" s="40" t="s">
        <v>1130</v>
      </c>
      <c r="L1127" s="207" t="s">
        <v>547</v>
      </c>
    </row>
    <row r="1128" spans="2:12" ht="24" customHeight="1">
      <c r="B1128" s="44">
        <v>71123005</v>
      </c>
      <c r="C1128" s="161" t="s">
        <v>129</v>
      </c>
      <c r="D1128" s="211">
        <v>42554</v>
      </c>
      <c r="E1128" s="46" t="s">
        <v>993</v>
      </c>
      <c r="F1128" s="46" t="s">
        <v>120</v>
      </c>
      <c r="G1128" s="46" t="s">
        <v>546</v>
      </c>
      <c r="H1128" s="162">
        <v>2655240</v>
      </c>
      <c r="I1128" s="42">
        <f t="shared" si="20"/>
        <v>2655240</v>
      </c>
      <c r="J1128" s="40" t="s">
        <v>1129</v>
      </c>
      <c r="K1128" s="40" t="s">
        <v>1130</v>
      </c>
      <c r="L1128" s="207" t="s">
        <v>547</v>
      </c>
    </row>
    <row r="1129" spans="2:12" ht="24" customHeight="1">
      <c r="B1129" s="44">
        <v>82101505</v>
      </c>
      <c r="C1129" s="161" t="s">
        <v>130</v>
      </c>
      <c r="D1129" s="211">
        <v>42595</v>
      </c>
      <c r="E1129" s="46" t="s">
        <v>993</v>
      </c>
      <c r="F1129" s="46" t="s">
        <v>120</v>
      </c>
      <c r="G1129" s="46" t="s">
        <v>546</v>
      </c>
      <c r="H1129" s="162">
        <v>2484720</v>
      </c>
      <c r="I1129" s="42">
        <f t="shared" si="20"/>
        <v>2484720</v>
      </c>
      <c r="J1129" s="40" t="s">
        <v>1129</v>
      </c>
      <c r="K1129" s="40" t="s">
        <v>1130</v>
      </c>
      <c r="L1129" s="207" t="s">
        <v>547</v>
      </c>
    </row>
    <row r="1130" spans="2:12" ht="24" customHeight="1">
      <c r="B1130" s="44">
        <v>82101505</v>
      </c>
      <c r="C1130" s="161" t="s">
        <v>131</v>
      </c>
      <c r="D1130" s="211">
        <v>42606</v>
      </c>
      <c r="E1130" s="46" t="s">
        <v>993</v>
      </c>
      <c r="F1130" s="46" t="s">
        <v>120</v>
      </c>
      <c r="G1130" s="46" t="s">
        <v>546</v>
      </c>
      <c r="H1130" s="162">
        <v>963264</v>
      </c>
      <c r="I1130" s="42">
        <f t="shared" si="20"/>
        <v>963264</v>
      </c>
      <c r="J1130" s="40" t="s">
        <v>1129</v>
      </c>
      <c r="K1130" s="40" t="s">
        <v>1130</v>
      </c>
      <c r="L1130" s="207" t="s">
        <v>547</v>
      </c>
    </row>
    <row r="1131" spans="2:12" ht="24" customHeight="1">
      <c r="B1131" s="44">
        <v>82101505</v>
      </c>
      <c r="C1131" s="161" t="s">
        <v>132</v>
      </c>
      <c r="D1131" s="211">
        <v>42505</v>
      </c>
      <c r="E1131" s="46" t="s">
        <v>1215</v>
      </c>
      <c r="F1131" s="46" t="s">
        <v>120</v>
      </c>
      <c r="G1131" s="46" t="s">
        <v>546</v>
      </c>
      <c r="H1131" s="162">
        <v>4234000</v>
      </c>
      <c r="I1131" s="42">
        <f t="shared" si="20"/>
        <v>4234000</v>
      </c>
      <c r="J1131" s="40" t="s">
        <v>1129</v>
      </c>
      <c r="K1131" s="40" t="s">
        <v>1130</v>
      </c>
      <c r="L1131" s="207" t="s">
        <v>547</v>
      </c>
    </row>
    <row r="1132" spans="2:12" ht="24" customHeight="1">
      <c r="B1132" s="44">
        <v>82101505</v>
      </c>
      <c r="C1132" s="161" t="s">
        <v>133</v>
      </c>
      <c r="D1132" s="211">
        <v>42508</v>
      </c>
      <c r="E1132" s="46" t="s">
        <v>1215</v>
      </c>
      <c r="F1132" s="46" t="s">
        <v>120</v>
      </c>
      <c r="G1132" s="46" t="s">
        <v>546</v>
      </c>
      <c r="H1132" s="162">
        <v>6119000</v>
      </c>
      <c r="I1132" s="42">
        <f t="shared" si="20"/>
        <v>6119000</v>
      </c>
      <c r="J1132" s="40" t="s">
        <v>1129</v>
      </c>
      <c r="K1132" s="40" t="s">
        <v>1130</v>
      </c>
      <c r="L1132" s="207" t="s">
        <v>547</v>
      </c>
    </row>
    <row r="1133" spans="2:12" ht="24" customHeight="1">
      <c r="B1133" s="44">
        <v>82101505</v>
      </c>
      <c r="C1133" s="161" t="s">
        <v>134</v>
      </c>
      <c r="D1133" s="211">
        <v>42508</v>
      </c>
      <c r="E1133" s="46" t="s">
        <v>1215</v>
      </c>
      <c r="F1133" s="46" t="s">
        <v>120</v>
      </c>
      <c r="G1133" s="46" t="s">
        <v>546</v>
      </c>
      <c r="H1133" s="162">
        <v>1044000</v>
      </c>
      <c r="I1133" s="42">
        <f t="shared" si="20"/>
        <v>1044000</v>
      </c>
      <c r="J1133" s="40" t="s">
        <v>1129</v>
      </c>
      <c r="K1133" s="40" t="s">
        <v>1130</v>
      </c>
      <c r="L1133" s="207" t="s">
        <v>547</v>
      </c>
    </row>
    <row r="1134" spans="2:12" ht="24" customHeight="1">
      <c r="B1134" s="44">
        <v>71123005</v>
      </c>
      <c r="C1134" s="161" t="s">
        <v>135</v>
      </c>
      <c r="D1134" s="211">
        <v>42616</v>
      </c>
      <c r="E1134" s="46" t="s">
        <v>993</v>
      </c>
      <c r="F1134" s="46" t="s">
        <v>120</v>
      </c>
      <c r="G1134" s="46" t="s">
        <v>546</v>
      </c>
      <c r="H1134" s="162">
        <v>2871000</v>
      </c>
      <c r="I1134" s="42">
        <f t="shared" si="20"/>
        <v>2871000</v>
      </c>
      <c r="J1134" s="40" t="s">
        <v>1129</v>
      </c>
      <c r="K1134" s="40" t="s">
        <v>1130</v>
      </c>
      <c r="L1134" s="207" t="s">
        <v>547</v>
      </c>
    </row>
    <row r="1135" spans="2:12" ht="24" customHeight="1">
      <c r="B1135" s="44">
        <v>71123005</v>
      </c>
      <c r="C1135" s="161" t="s">
        <v>136</v>
      </c>
      <c r="D1135" s="211">
        <v>42585</v>
      </c>
      <c r="E1135" s="46" t="s">
        <v>993</v>
      </c>
      <c r="F1135" s="46" t="s">
        <v>120</v>
      </c>
      <c r="G1135" s="46" t="s">
        <v>546</v>
      </c>
      <c r="H1135" s="162">
        <v>2871000</v>
      </c>
      <c r="I1135" s="42">
        <f t="shared" si="20"/>
        <v>2871000</v>
      </c>
      <c r="J1135" s="40" t="s">
        <v>1129</v>
      </c>
      <c r="K1135" s="40" t="s">
        <v>1130</v>
      </c>
      <c r="L1135" s="207" t="s">
        <v>547</v>
      </c>
    </row>
    <row r="1136" spans="2:12" ht="24" customHeight="1">
      <c r="B1136" s="44">
        <v>71123005</v>
      </c>
      <c r="C1136" s="161" t="s">
        <v>137</v>
      </c>
      <c r="D1136" s="211">
        <v>42495</v>
      </c>
      <c r="E1136" s="46" t="s">
        <v>993</v>
      </c>
      <c r="F1136" s="46" t="s">
        <v>120</v>
      </c>
      <c r="G1136" s="46" t="s">
        <v>546</v>
      </c>
      <c r="H1136" s="162">
        <v>2871000</v>
      </c>
      <c r="I1136" s="42">
        <f t="shared" si="20"/>
        <v>2871000</v>
      </c>
      <c r="J1136" s="40" t="s">
        <v>1129</v>
      </c>
      <c r="K1136" s="40" t="s">
        <v>1130</v>
      </c>
      <c r="L1136" s="207" t="s">
        <v>547</v>
      </c>
    </row>
    <row r="1137" spans="2:12" ht="24" customHeight="1">
      <c r="B1137" s="257">
        <v>80111620</v>
      </c>
      <c r="C1137" s="161" t="s">
        <v>138</v>
      </c>
      <c r="D1137" s="211">
        <v>42388</v>
      </c>
      <c r="E1137" s="40" t="s">
        <v>1320</v>
      </c>
      <c r="F1137" s="46" t="s">
        <v>730</v>
      </c>
      <c r="G1137" s="46" t="s">
        <v>546</v>
      </c>
      <c r="H1137" s="221">
        <v>41540532</v>
      </c>
      <c r="I1137" s="42">
        <f t="shared" si="20"/>
        <v>41540532</v>
      </c>
      <c r="J1137" s="40" t="s">
        <v>1129</v>
      </c>
      <c r="K1137" s="40" t="s">
        <v>1130</v>
      </c>
      <c r="L1137" s="207" t="s">
        <v>574</v>
      </c>
    </row>
    <row r="1138" spans="2:12" ht="24" customHeight="1">
      <c r="B1138" s="257">
        <v>80111604</v>
      </c>
      <c r="C1138" s="161" t="s">
        <v>139</v>
      </c>
      <c r="D1138" s="211">
        <v>42448</v>
      </c>
      <c r="E1138" s="46" t="s">
        <v>1215</v>
      </c>
      <c r="F1138" s="46" t="s">
        <v>730</v>
      </c>
      <c r="G1138" s="46" t="s">
        <v>546</v>
      </c>
      <c r="H1138" s="47">
        <v>8172573</v>
      </c>
      <c r="I1138" s="42">
        <f t="shared" si="20"/>
        <v>8172573</v>
      </c>
      <c r="J1138" s="40" t="s">
        <v>1129</v>
      </c>
      <c r="K1138" s="40" t="s">
        <v>1130</v>
      </c>
      <c r="L1138" s="207" t="s">
        <v>574</v>
      </c>
    </row>
    <row r="1139" spans="2:12" ht="24" customHeight="1">
      <c r="B1139" s="257">
        <v>80111604</v>
      </c>
      <c r="C1139" s="161" t="s">
        <v>139</v>
      </c>
      <c r="D1139" s="211">
        <v>42448</v>
      </c>
      <c r="E1139" s="46" t="s">
        <v>1215</v>
      </c>
      <c r="F1139" s="46" t="s">
        <v>730</v>
      </c>
      <c r="G1139" s="46" t="s">
        <v>546</v>
      </c>
      <c r="H1139" s="47">
        <v>8172573</v>
      </c>
      <c r="I1139" s="42">
        <f t="shared" si="20"/>
        <v>8172573</v>
      </c>
      <c r="J1139" s="40" t="s">
        <v>1129</v>
      </c>
      <c r="K1139" s="40" t="s">
        <v>1130</v>
      </c>
      <c r="L1139" s="207" t="s">
        <v>574</v>
      </c>
    </row>
    <row r="1140" spans="2:12" ht="24" customHeight="1">
      <c r="B1140" s="257">
        <v>80111604</v>
      </c>
      <c r="C1140" s="161" t="s">
        <v>139</v>
      </c>
      <c r="D1140" s="211">
        <v>42448</v>
      </c>
      <c r="E1140" s="46" t="s">
        <v>1215</v>
      </c>
      <c r="F1140" s="46" t="s">
        <v>730</v>
      </c>
      <c r="G1140" s="46" t="s">
        <v>546</v>
      </c>
      <c r="H1140" s="47">
        <v>8172573</v>
      </c>
      <c r="I1140" s="42">
        <f t="shared" si="20"/>
        <v>8172573</v>
      </c>
      <c r="J1140" s="40" t="s">
        <v>1129</v>
      </c>
      <c r="K1140" s="40" t="s">
        <v>1130</v>
      </c>
      <c r="L1140" s="207" t="s">
        <v>574</v>
      </c>
    </row>
    <row r="1141" spans="2:12" ht="24" customHeight="1">
      <c r="B1141" s="257">
        <v>80111620</v>
      </c>
      <c r="C1141" s="161" t="s">
        <v>140</v>
      </c>
      <c r="D1141" s="211">
        <v>42388</v>
      </c>
      <c r="E1141" s="40" t="s">
        <v>1320</v>
      </c>
      <c r="F1141" s="46" t="s">
        <v>730</v>
      </c>
      <c r="G1141" s="46" t="s">
        <v>546</v>
      </c>
      <c r="H1141" s="221">
        <v>41540532</v>
      </c>
      <c r="I1141" s="42">
        <f t="shared" si="20"/>
        <v>41540532</v>
      </c>
      <c r="J1141" s="40" t="s">
        <v>1129</v>
      </c>
      <c r="K1141" s="40" t="s">
        <v>1130</v>
      </c>
      <c r="L1141" s="207" t="s">
        <v>574</v>
      </c>
    </row>
    <row r="1142" spans="2:12" ht="24" customHeight="1">
      <c r="B1142" s="257">
        <v>80111620</v>
      </c>
      <c r="C1142" s="161" t="s">
        <v>141</v>
      </c>
      <c r="D1142" s="211">
        <v>42388</v>
      </c>
      <c r="E1142" s="40" t="s">
        <v>1320</v>
      </c>
      <c r="F1142" s="46" t="s">
        <v>730</v>
      </c>
      <c r="G1142" s="46" t="s">
        <v>546</v>
      </c>
      <c r="H1142" s="221">
        <v>41540532</v>
      </c>
      <c r="I1142" s="42">
        <f t="shared" si="20"/>
        <v>41540532</v>
      </c>
      <c r="J1142" s="40" t="s">
        <v>1129</v>
      </c>
      <c r="K1142" s="40" t="s">
        <v>1130</v>
      </c>
      <c r="L1142" s="207" t="s">
        <v>574</v>
      </c>
    </row>
    <row r="1143" spans="2:12" ht="24" customHeight="1">
      <c r="B1143" s="257">
        <v>80111620</v>
      </c>
      <c r="C1143" s="161" t="s">
        <v>142</v>
      </c>
      <c r="D1143" s="211">
        <v>42388</v>
      </c>
      <c r="E1143" s="40" t="s">
        <v>1320</v>
      </c>
      <c r="F1143" s="46" t="s">
        <v>730</v>
      </c>
      <c r="G1143" s="46" t="s">
        <v>546</v>
      </c>
      <c r="H1143" s="221">
        <v>41540532</v>
      </c>
      <c r="I1143" s="42">
        <f t="shared" si="20"/>
        <v>41540532</v>
      </c>
      <c r="J1143" s="40" t="s">
        <v>1129</v>
      </c>
      <c r="K1143" s="40" t="s">
        <v>1130</v>
      </c>
      <c r="L1143" s="207" t="s">
        <v>574</v>
      </c>
    </row>
    <row r="1144" spans="2:12" ht="24" customHeight="1">
      <c r="B1144" s="257">
        <v>80111620</v>
      </c>
      <c r="C1144" s="161" t="s">
        <v>143</v>
      </c>
      <c r="D1144" s="211">
        <v>42388</v>
      </c>
      <c r="E1144" s="40" t="s">
        <v>1320</v>
      </c>
      <c r="F1144" s="46" t="s">
        <v>730</v>
      </c>
      <c r="G1144" s="46" t="s">
        <v>546</v>
      </c>
      <c r="H1144" s="221">
        <v>41540532</v>
      </c>
      <c r="I1144" s="42">
        <f t="shared" si="20"/>
        <v>41540532</v>
      </c>
      <c r="J1144" s="40" t="s">
        <v>1129</v>
      </c>
      <c r="K1144" s="40" t="s">
        <v>1130</v>
      </c>
      <c r="L1144" s="207" t="s">
        <v>574</v>
      </c>
    </row>
    <row r="1145" spans="2:12" ht="24" customHeight="1">
      <c r="B1145" s="257">
        <v>80111620</v>
      </c>
      <c r="C1145" s="161" t="s">
        <v>144</v>
      </c>
      <c r="D1145" s="211">
        <v>42388</v>
      </c>
      <c r="E1145" s="40" t="s">
        <v>1320</v>
      </c>
      <c r="F1145" s="46" t="s">
        <v>730</v>
      </c>
      <c r="G1145" s="46" t="s">
        <v>546</v>
      </c>
      <c r="H1145" s="221">
        <v>41540532</v>
      </c>
      <c r="I1145" s="42">
        <f t="shared" si="20"/>
        <v>41540532</v>
      </c>
      <c r="J1145" s="40" t="s">
        <v>1129</v>
      </c>
      <c r="K1145" s="40" t="s">
        <v>1130</v>
      </c>
      <c r="L1145" s="207" t="s">
        <v>574</v>
      </c>
    </row>
    <row r="1146" spans="2:12" ht="24" customHeight="1">
      <c r="B1146" s="257">
        <v>80111620</v>
      </c>
      <c r="C1146" s="161" t="s">
        <v>145</v>
      </c>
      <c r="D1146" s="211">
        <v>42388</v>
      </c>
      <c r="E1146" s="40" t="s">
        <v>1320</v>
      </c>
      <c r="F1146" s="46" t="s">
        <v>730</v>
      </c>
      <c r="G1146" s="46" t="s">
        <v>546</v>
      </c>
      <c r="H1146" s="221">
        <v>41540532</v>
      </c>
      <c r="I1146" s="42">
        <f t="shared" si="20"/>
        <v>41540532</v>
      </c>
      <c r="J1146" s="40" t="s">
        <v>1129</v>
      </c>
      <c r="K1146" s="40" t="s">
        <v>1130</v>
      </c>
      <c r="L1146" s="207" t="s">
        <v>574</v>
      </c>
    </row>
    <row r="1147" spans="2:12" ht="24" customHeight="1">
      <c r="B1147" s="257">
        <v>85101604</v>
      </c>
      <c r="C1147" s="169" t="s">
        <v>146</v>
      </c>
      <c r="D1147" s="211">
        <v>42402</v>
      </c>
      <c r="E1147" s="259" t="s">
        <v>755</v>
      </c>
      <c r="F1147" s="46" t="s">
        <v>730</v>
      </c>
      <c r="G1147" s="259" t="s">
        <v>1521</v>
      </c>
      <c r="H1147" s="287">
        <v>34660000</v>
      </c>
      <c r="I1147" s="42">
        <f t="shared" si="20"/>
        <v>34660000</v>
      </c>
      <c r="J1147" s="40" t="s">
        <v>1129</v>
      </c>
      <c r="K1147" s="40" t="s">
        <v>1130</v>
      </c>
      <c r="L1147" s="288" t="s">
        <v>574</v>
      </c>
    </row>
    <row r="1148" spans="2:12" ht="24" customHeight="1">
      <c r="B1148" s="256">
        <v>80111620</v>
      </c>
      <c r="C1148" s="261" t="s">
        <v>147</v>
      </c>
      <c r="D1148" s="39">
        <v>42389</v>
      </c>
      <c r="E1148" s="40" t="s">
        <v>1320</v>
      </c>
      <c r="F1148" s="46" t="s">
        <v>730</v>
      </c>
      <c r="G1148" s="40" t="s">
        <v>546</v>
      </c>
      <c r="H1148" s="289">
        <v>36259916</v>
      </c>
      <c r="I1148" s="42">
        <f t="shared" si="20"/>
        <v>36259916</v>
      </c>
      <c r="J1148" s="40" t="s">
        <v>1129</v>
      </c>
      <c r="K1148" s="40" t="s">
        <v>1130</v>
      </c>
      <c r="L1148" s="43" t="s">
        <v>574</v>
      </c>
    </row>
    <row r="1149" spans="2:12" ht="24" customHeight="1">
      <c r="B1149" s="256">
        <v>80111620</v>
      </c>
      <c r="C1149" s="261" t="s">
        <v>148</v>
      </c>
      <c r="D1149" s="39">
        <v>42420</v>
      </c>
      <c r="E1149" s="40" t="s">
        <v>785</v>
      </c>
      <c r="F1149" s="46" t="s">
        <v>730</v>
      </c>
      <c r="G1149" s="40" t="s">
        <v>546</v>
      </c>
      <c r="H1149" s="280">
        <v>31388490</v>
      </c>
      <c r="I1149" s="42">
        <f t="shared" si="20"/>
        <v>31388490</v>
      </c>
      <c r="J1149" s="40" t="s">
        <v>1129</v>
      </c>
      <c r="K1149" s="40" t="s">
        <v>1130</v>
      </c>
      <c r="L1149" s="43" t="s">
        <v>574</v>
      </c>
    </row>
    <row r="1150" spans="2:12" ht="24" customHeight="1">
      <c r="B1150" s="257">
        <v>80111620</v>
      </c>
      <c r="C1150" s="161" t="s">
        <v>149</v>
      </c>
      <c r="D1150" s="211">
        <v>42388</v>
      </c>
      <c r="E1150" s="40" t="s">
        <v>1320</v>
      </c>
      <c r="F1150" s="46" t="s">
        <v>730</v>
      </c>
      <c r="G1150" s="46" t="s">
        <v>546</v>
      </c>
      <c r="H1150" s="221">
        <v>36259916</v>
      </c>
      <c r="I1150" s="42">
        <f t="shared" si="20"/>
        <v>36259916</v>
      </c>
      <c r="J1150" s="40" t="s">
        <v>1129</v>
      </c>
      <c r="K1150" s="40" t="s">
        <v>1130</v>
      </c>
      <c r="L1150" s="207" t="s">
        <v>574</v>
      </c>
    </row>
    <row r="1151" spans="2:12" ht="24" customHeight="1">
      <c r="B1151" s="257">
        <v>80111620</v>
      </c>
      <c r="C1151" s="161" t="s">
        <v>150</v>
      </c>
      <c r="D1151" s="211">
        <v>42388</v>
      </c>
      <c r="E1151" s="40" t="s">
        <v>1320</v>
      </c>
      <c r="F1151" s="46" t="s">
        <v>730</v>
      </c>
      <c r="G1151" s="46" t="s">
        <v>546</v>
      </c>
      <c r="H1151" s="221">
        <v>36259916</v>
      </c>
      <c r="I1151" s="42">
        <f t="shared" si="20"/>
        <v>36259916</v>
      </c>
      <c r="J1151" s="40" t="s">
        <v>1129</v>
      </c>
      <c r="K1151" s="40" t="s">
        <v>1130</v>
      </c>
      <c r="L1151" s="207" t="s">
        <v>574</v>
      </c>
    </row>
    <row r="1152" spans="2:12" ht="24" customHeight="1">
      <c r="B1152" s="257">
        <v>80111620</v>
      </c>
      <c r="C1152" s="161" t="s">
        <v>151</v>
      </c>
      <c r="D1152" s="290">
        <v>42401</v>
      </c>
      <c r="E1152" s="40" t="s">
        <v>1320</v>
      </c>
      <c r="F1152" s="46" t="s">
        <v>730</v>
      </c>
      <c r="G1152" s="102" t="s">
        <v>546</v>
      </c>
      <c r="H1152" s="291">
        <v>41540532</v>
      </c>
      <c r="I1152" s="42">
        <f t="shared" si="20"/>
        <v>41540532</v>
      </c>
      <c r="J1152" s="40" t="s">
        <v>1129</v>
      </c>
      <c r="K1152" s="40" t="s">
        <v>1130</v>
      </c>
      <c r="L1152" s="139" t="s">
        <v>574</v>
      </c>
    </row>
    <row r="1153" spans="2:12" ht="24" customHeight="1">
      <c r="B1153" s="257">
        <v>80111620</v>
      </c>
      <c r="C1153" s="161" t="s">
        <v>152</v>
      </c>
      <c r="D1153" s="290">
        <v>42401</v>
      </c>
      <c r="E1153" s="40" t="s">
        <v>1320</v>
      </c>
      <c r="F1153" s="46" t="s">
        <v>730</v>
      </c>
      <c r="G1153" s="102" t="s">
        <v>546</v>
      </c>
      <c r="H1153" s="291">
        <v>39652326</v>
      </c>
      <c r="I1153" s="42">
        <f t="shared" si="20"/>
        <v>39652326</v>
      </c>
      <c r="J1153" s="40" t="s">
        <v>1129</v>
      </c>
      <c r="K1153" s="40" t="s">
        <v>1130</v>
      </c>
      <c r="L1153" s="139" t="s">
        <v>574</v>
      </c>
    </row>
    <row r="1154" spans="2:12" ht="24" customHeight="1">
      <c r="B1154" s="257">
        <v>43211508</v>
      </c>
      <c r="C1154" s="161" t="s">
        <v>153</v>
      </c>
      <c r="D1154" s="290">
        <v>42125</v>
      </c>
      <c r="E1154" s="102" t="s">
        <v>678</v>
      </c>
      <c r="F1154" s="102" t="s">
        <v>570</v>
      </c>
      <c r="G1154" s="102" t="s">
        <v>546</v>
      </c>
      <c r="H1154" s="291">
        <v>4850000</v>
      </c>
      <c r="I1154" s="42">
        <f t="shared" si="20"/>
        <v>4850000</v>
      </c>
      <c r="J1154" s="40" t="s">
        <v>1129</v>
      </c>
      <c r="K1154" s="40" t="s">
        <v>1130</v>
      </c>
      <c r="L1154" s="139" t="s">
        <v>574</v>
      </c>
    </row>
    <row r="1155" spans="2:12" ht="24" customHeight="1">
      <c r="B1155" s="257">
        <v>45161616</v>
      </c>
      <c r="C1155" s="161" t="s">
        <v>154</v>
      </c>
      <c r="D1155" s="211">
        <v>42522</v>
      </c>
      <c r="E1155" s="46" t="s">
        <v>678</v>
      </c>
      <c r="F1155" s="46" t="s">
        <v>570</v>
      </c>
      <c r="G1155" s="102" t="s">
        <v>546</v>
      </c>
      <c r="H1155" s="291">
        <v>2500000</v>
      </c>
      <c r="I1155" s="42">
        <f t="shared" si="20"/>
        <v>2500000</v>
      </c>
      <c r="J1155" s="40" t="s">
        <v>1129</v>
      </c>
      <c r="K1155" s="40" t="s">
        <v>1130</v>
      </c>
      <c r="L1155" s="139" t="s">
        <v>547</v>
      </c>
    </row>
    <row r="1156" spans="2:12" ht="24" customHeight="1">
      <c r="B1156" s="257">
        <v>80111620</v>
      </c>
      <c r="C1156" s="161" t="s">
        <v>155</v>
      </c>
      <c r="D1156" s="290">
        <v>42401</v>
      </c>
      <c r="E1156" s="40" t="s">
        <v>1320</v>
      </c>
      <c r="F1156" s="46" t="s">
        <v>730</v>
      </c>
      <c r="G1156" s="102" t="s">
        <v>546</v>
      </c>
      <c r="H1156" s="291">
        <v>39652326</v>
      </c>
      <c r="I1156" s="42">
        <f t="shared" si="20"/>
        <v>39652326</v>
      </c>
      <c r="J1156" s="40" t="s">
        <v>1129</v>
      </c>
      <c r="K1156" s="40" t="s">
        <v>1130</v>
      </c>
      <c r="L1156" s="139" t="s">
        <v>574</v>
      </c>
    </row>
    <row r="1157" spans="2:12" ht="24" customHeight="1">
      <c r="B1157" s="257">
        <v>80111620</v>
      </c>
      <c r="C1157" s="161" t="s">
        <v>156</v>
      </c>
      <c r="D1157" s="290">
        <v>42401</v>
      </c>
      <c r="E1157" s="40" t="s">
        <v>1320</v>
      </c>
      <c r="F1157" s="46" t="s">
        <v>730</v>
      </c>
      <c r="G1157" s="102" t="s">
        <v>546</v>
      </c>
      <c r="H1157" s="291">
        <v>39652326</v>
      </c>
      <c r="I1157" s="42">
        <f t="shared" si="20"/>
        <v>39652326</v>
      </c>
      <c r="J1157" s="40" t="s">
        <v>1129</v>
      </c>
      <c r="K1157" s="40" t="s">
        <v>1130</v>
      </c>
      <c r="L1157" s="139" t="s">
        <v>574</v>
      </c>
    </row>
    <row r="1158" spans="2:12" ht="24" customHeight="1">
      <c r="B1158" s="257">
        <v>80111620</v>
      </c>
      <c r="C1158" s="161" t="s">
        <v>157</v>
      </c>
      <c r="D1158" s="290">
        <v>42401</v>
      </c>
      <c r="E1158" s="40" t="s">
        <v>1320</v>
      </c>
      <c r="F1158" s="46" t="s">
        <v>730</v>
      </c>
      <c r="G1158" s="102" t="s">
        <v>546</v>
      </c>
      <c r="H1158" s="291">
        <v>34611738</v>
      </c>
      <c r="I1158" s="42">
        <f t="shared" si="20"/>
        <v>34611738</v>
      </c>
      <c r="J1158" s="40" t="s">
        <v>1129</v>
      </c>
      <c r="K1158" s="40" t="s">
        <v>1130</v>
      </c>
      <c r="L1158" s="139" t="s">
        <v>574</v>
      </c>
    </row>
    <row r="1159" spans="2:12" ht="24" customHeight="1">
      <c r="B1159" s="37">
        <v>80111620</v>
      </c>
      <c r="C1159" s="261" t="s">
        <v>158</v>
      </c>
      <c r="D1159" s="39">
        <v>42384</v>
      </c>
      <c r="E1159" s="40" t="s">
        <v>1320</v>
      </c>
      <c r="F1159" s="46" t="s">
        <v>730</v>
      </c>
      <c r="G1159" s="102" t="s">
        <v>546</v>
      </c>
      <c r="H1159" s="41">
        <v>41540532</v>
      </c>
      <c r="I1159" s="42">
        <f t="shared" si="20"/>
        <v>41540532</v>
      </c>
      <c r="J1159" s="40" t="s">
        <v>1129</v>
      </c>
      <c r="K1159" s="40" t="s">
        <v>1130</v>
      </c>
      <c r="L1159" s="43" t="s">
        <v>159</v>
      </c>
    </row>
    <row r="1160" spans="2:12" ht="24" customHeight="1">
      <c r="B1160" s="37">
        <v>80111620</v>
      </c>
      <c r="C1160" s="261" t="s">
        <v>160</v>
      </c>
      <c r="D1160" s="39">
        <v>42384</v>
      </c>
      <c r="E1160" s="40" t="s">
        <v>1320</v>
      </c>
      <c r="F1160" s="46" t="s">
        <v>730</v>
      </c>
      <c r="G1160" s="102" t="s">
        <v>546</v>
      </c>
      <c r="H1160" s="41">
        <v>36259916</v>
      </c>
      <c r="I1160" s="42">
        <f t="shared" si="20"/>
        <v>36259916</v>
      </c>
      <c r="J1160" s="40" t="s">
        <v>1129</v>
      </c>
      <c r="K1160" s="40" t="s">
        <v>1130</v>
      </c>
      <c r="L1160" s="292" t="s">
        <v>159</v>
      </c>
    </row>
    <row r="1161" spans="2:12" ht="24" customHeight="1">
      <c r="B1161" s="37">
        <v>80111620</v>
      </c>
      <c r="C1161" s="261" t="s">
        <v>161</v>
      </c>
      <c r="D1161" s="39">
        <v>42384</v>
      </c>
      <c r="E1161" s="40" t="s">
        <v>1320</v>
      </c>
      <c r="F1161" s="46" t="s">
        <v>730</v>
      </c>
      <c r="G1161" s="102" t="s">
        <v>546</v>
      </c>
      <c r="H1161" s="41">
        <v>41540532</v>
      </c>
      <c r="I1161" s="42">
        <f t="shared" si="20"/>
        <v>41540532</v>
      </c>
      <c r="J1161" s="40" t="s">
        <v>1129</v>
      </c>
      <c r="K1161" s="40" t="s">
        <v>1130</v>
      </c>
      <c r="L1161" s="292" t="s">
        <v>159</v>
      </c>
    </row>
    <row r="1162" spans="2:12" ht="24" customHeight="1">
      <c r="B1162" s="37">
        <v>80111620</v>
      </c>
      <c r="C1162" s="261" t="s">
        <v>162</v>
      </c>
      <c r="D1162" s="39">
        <v>42384</v>
      </c>
      <c r="E1162" s="40" t="s">
        <v>1320</v>
      </c>
      <c r="F1162" s="46" t="s">
        <v>730</v>
      </c>
      <c r="G1162" s="102" t="s">
        <v>546</v>
      </c>
      <c r="H1162" s="41">
        <v>41540532</v>
      </c>
      <c r="I1162" s="42">
        <f t="shared" si="20"/>
        <v>41540532</v>
      </c>
      <c r="J1162" s="40" t="s">
        <v>1129</v>
      </c>
      <c r="K1162" s="40" t="s">
        <v>1130</v>
      </c>
      <c r="L1162" s="292" t="s">
        <v>159</v>
      </c>
    </row>
    <row r="1163" spans="2:12" ht="24" customHeight="1">
      <c r="B1163" s="37">
        <v>80111620</v>
      </c>
      <c r="C1163" s="261" t="s">
        <v>163</v>
      </c>
      <c r="D1163" s="39">
        <v>42492</v>
      </c>
      <c r="E1163" s="40" t="s">
        <v>1030</v>
      </c>
      <c r="F1163" s="46" t="s">
        <v>730</v>
      </c>
      <c r="G1163" s="102" t="s">
        <v>546</v>
      </c>
      <c r="H1163" s="41">
        <v>16427527</v>
      </c>
      <c r="I1163" s="42">
        <f t="shared" si="20"/>
        <v>16427527</v>
      </c>
      <c r="J1163" s="40" t="s">
        <v>1129</v>
      </c>
      <c r="K1163" s="40" t="s">
        <v>1130</v>
      </c>
      <c r="L1163" s="292" t="s">
        <v>159</v>
      </c>
    </row>
    <row r="1164" spans="2:12" ht="24" customHeight="1">
      <c r="B1164" s="97">
        <v>90111601</v>
      </c>
      <c r="C1164" s="261" t="s">
        <v>164</v>
      </c>
      <c r="D1164" s="232">
        <v>42461</v>
      </c>
      <c r="E1164" s="40" t="s">
        <v>165</v>
      </c>
      <c r="F1164" s="40" t="s">
        <v>166</v>
      </c>
      <c r="G1164" s="102" t="s">
        <v>546</v>
      </c>
      <c r="H1164" s="41">
        <v>39762500</v>
      </c>
      <c r="I1164" s="42">
        <f t="shared" si="20"/>
        <v>39762500</v>
      </c>
      <c r="J1164" s="40" t="s">
        <v>1129</v>
      </c>
      <c r="K1164" s="40" t="s">
        <v>1130</v>
      </c>
      <c r="L1164" s="292" t="s">
        <v>159</v>
      </c>
    </row>
    <row r="1165" spans="2:12" ht="24" customHeight="1">
      <c r="B1165" s="37">
        <v>80111620</v>
      </c>
      <c r="C1165" s="261" t="s">
        <v>167</v>
      </c>
      <c r="D1165" s="39">
        <v>42430</v>
      </c>
      <c r="E1165" s="40" t="s">
        <v>168</v>
      </c>
      <c r="F1165" s="46" t="s">
        <v>730</v>
      </c>
      <c r="G1165" s="102" t="s">
        <v>546</v>
      </c>
      <c r="H1165" s="41">
        <v>20500000</v>
      </c>
      <c r="I1165" s="42">
        <f t="shared" si="20"/>
        <v>20500000</v>
      </c>
      <c r="J1165" s="40" t="s">
        <v>1129</v>
      </c>
      <c r="K1165" s="40" t="s">
        <v>1130</v>
      </c>
      <c r="L1165" s="292" t="s">
        <v>159</v>
      </c>
    </row>
    <row r="1166" spans="2:12" ht="24" customHeight="1">
      <c r="B1166" s="37">
        <v>80111620</v>
      </c>
      <c r="C1166" s="261" t="s">
        <v>169</v>
      </c>
      <c r="D1166" s="39">
        <v>42522</v>
      </c>
      <c r="E1166" s="40" t="s">
        <v>1030</v>
      </c>
      <c r="F1166" s="46" t="s">
        <v>730</v>
      </c>
      <c r="G1166" s="102" t="s">
        <v>546</v>
      </c>
      <c r="H1166" s="41">
        <v>25500000</v>
      </c>
      <c r="I1166" s="42">
        <f t="shared" si="20"/>
        <v>25500000</v>
      </c>
      <c r="J1166" s="40" t="s">
        <v>1129</v>
      </c>
      <c r="K1166" s="40" t="s">
        <v>1130</v>
      </c>
      <c r="L1166" s="292" t="s">
        <v>159</v>
      </c>
    </row>
    <row r="1167" spans="2:12" ht="24" customHeight="1">
      <c r="B1167" s="37">
        <v>80111620</v>
      </c>
      <c r="C1167" s="261" t="s">
        <v>170</v>
      </c>
      <c r="D1167" s="39">
        <v>42522</v>
      </c>
      <c r="E1167" s="40" t="s">
        <v>1030</v>
      </c>
      <c r="F1167" s="46" t="s">
        <v>730</v>
      </c>
      <c r="G1167" s="102" t="s">
        <v>546</v>
      </c>
      <c r="H1167" s="41">
        <v>21000000</v>
      </c>
      <c r="I1167" s="42">
        <f t="shared" si="20"/>
        <v>21000000</v>
      </c>
      <c r="J1167" s="40" t="s">
        <v>1129</v>
      </c>
      <c r="K1167" s="40" t="s">
        <v>1130</v>
      </c>
      <c r="L1167" s="292" t="s">
        <v>159</v>
      </c>
    </row>
    <row r="1168" spans="2:12" ht="24" customHeight="1">
      <c r="B1168" s="37">
        <v>80111620</v>
      </c>
      <c r="C1168" s="261" t="s">
        <v>171</v>
      </c>
      <c r="D1168" s="39">
        <v>42401</v>
      </c>
      <c r="E1168" s="40" t="s">
        <v>172</v>
      </c>
      <c r="F1168" s="40" t="s">
        <v>166</v>
      </c>
      <c r="G1168" s="130" t="s">
        <v>567</v>
      </c>
      <c r="H1168" s="41">
        <v>46500000</v>
      </c>
      <c r="I1168" s="42">
        <f t="shared" si="20"/>
        <v>46500000</v>
      </c>
      <c r="J1168" s="40" t="s">
        <v>1129</v>
      </c>
      <c r="K1168" s="40" t="s">
        <v>1130</v>
      </c>
      <c r="L1168" s="292" t="s">
        <v>159</v>
      </c>
    </row>
    <row r="1169" spans="2:12" ht="24" customHeight="1">
      <c r="B1169" s="282">
        <v>80111620</v>
      </c>
      <c r="C1169" s="283" t="s">
        <v>173</v>
      </c>
      <c r="D1169" s="232">
        <v>42381</v>
      </c>
      <c r="E1169" s="40" t="s">
        <v>1320</v>
      </c>
      <c r="F1169" s="46" t="s">
        <v>730</v>
      </c>
      <c r="G1169" s="130" t="s">
        <v>567</v>
      </c>
      <c r="H1169" s="146">
        <v>3776412</v>
      </c>
      <c r="I1169" s="42">
        <f t="shared" si="20"/>
        <v>3776412</v>
      </c>
      <c r="J1169" s="40" t="s">
        <v>1129</v>
      </c>
      <c r="K1169" s="40" t="s">
        <v>1130</v>
      </c>
      <c r="L1169" s="357" t="s">
        <v>672</v>
      </c>
    </row>
    <row r="1170" spans="2:12" ht="24" customHeight="1">
      <c r="B1170" s="282">
        <v>80111620</v>
      </c>
      <c r="C1170" s="283" t="s">
        <v>174</v>
      </c>
      <c r="D1170" s="232">
        <v>42381</v>
      </c>
      <c r="E1170" s="40" t="s">
        <v>1320</v>
      </c>
      <c r="F1170" s="46" t="s">
        <v>730</v>
      </c>
      <c r="G1170" s="130" t="s">
        <v>567</v>
      </c>
      <c r="H1170" s="146">
        <v>3776412</v>
      </c>
      <c r="I1170" s="42">
        <f t="shared" si="20"/>
        <v>3776412</v>
      </c>
      <c r="J1170" s="40" t="s">
        <v>1129</v>
      </c>
      <c r="K1170" s="40" t="s">
        <v>1130</v>
      </c>
      <c r="L1170" s="357" t="s">
        <v>674</v>
      </c>
    </row>
    <row r="1171" spans="2:12" ht="24" customHeight="1">
      <c r="B1171" s="282">
        <v>80111620</v>
      </c>
      <c r="C1171" s="283" t="s">
        <v>175</v>
      </c>
      <c r="D1171" s="232">
        <v>42381</v>
      </c>
      <c r="E1171" s="40" t="s">
        <v>1320</v>
      </c>
      <c r="F1171" s="46" t="s">
        <v>730</v>
      </c>
      <c r="G1171" s="130" t="s">
        <v>567</v>
      </c>
      <c r="H1171" s="146">
        <v>3776412</v>
      </c>
      <c r="I1171" s="42">
        <f t="shared" si="20"/>
        <v>3776412</v>
      </c>
      <c r="J1171" s="40" t="s">
        <v>1129</v>
      </c>
      <c r="K1171" s="40" t="s">
        <v>1130</v>
      </c>
      <c r="L1171" s="357" t="s">
        <v>676</v>
      </c>
    </row>
    <row r="1172" spans="2:12" ht="24" customHeight="1">
      <c r="B1172" s="282">
        <v>80111620</v>
      </c>
      <c r="C1172" s="283" t="s">
        <v>176</v>
      </c>
      <c r="D1172" s="232">
        <v>42381</v>
      </c>
      <c r="E1172" s="40" t="s">
        <v>1320</v>
      </c>
      <c r="F1172" s="46" t="s">
        <v>730</v>
      </c>
      <c r="G1172" s="130" t="s">
        <v>567</v>
      </c>
      <c r="H1172" s="146">
        <v>3776412</v>
      </c>
      <c r="I1172" s="42">
        <f aca="true" t="shared" si="21" ref="I1172:I1235">H1172</f>
        <v>3776412</v>
      </c>
      <c r="J1172" s="40" t="s">
        <v>1129</v>
      </c>
      <c r="K1172" s="40" t="s">
        <v>1130</v>
      </c>
      <c r="L1172" s="357" t="s">
        <v>62</v>
      </c>
    </row>
    <row r="1173" spans="2:12" ht="24" customHeight="1">
      <c r="B1173" s="282">
        <v>80111620</v>
      </c>
      <c r="C1173" s="283" t="s">
        <v>177</v>
      </c>
      <c r="D1173" s="232">
        <v>42381</v>
      </c>
      <c r="E1173" s="40" t="s">
        <v>1320</v>
      </c>
      <c r="F1173" s="46" t="s">
        <v>730</v>
      </c>
      <c r="G1173" s="130" t="s">
        <v>567</v>
      </c>
      <c r="H1173" s="146">
        <v>3776412</v>
      </c>
      <c r="I1173" s="42">
        <f t="shared" si="21"/>
        <v>3776412</v>
      </c>
      <c r="J1173" s="40" t="s">
        <v>1129</v>
      </c>
      <c r="K1173" s="40" t="s">
        <v>1130</v>
      </c>
      <c r="L1173" s="357" t="s">
        <v>64</v>
      </c>
    </row>
    <row r="1174" spans="2:12" ht="24" customHeight="1">
      <c r="B1174" s="282">
        <v>80111620</v>
      </c>
      <c r="C1174" s="283" t="s">
        <v>178</v>
      </c>
      <c r="D1174" s="232">
        <v>42381</v>
      </c>
      <c r="E1174" s="40" t="s">
        <v>1320</v>
      </c>
      <c r="F1174" s="46" t="s">
        <v>730</v>
      </c>
      <c r="G1174" s="130" t="s">
        <v>567</v>
      </c>
      <c r="H1174" s="146">
        <v>3776412</v>
      </c>
      <c r="I1174" s="42">
        <f t="shared" si="21"/>
        <v>3776412</v>
      </c>
      <c r="J1174" s="40" t="s">
        <v>1129</v>
      </c>
      <c r="K1174" s="40" t="s">
        <v>1130</v>
      </c>
      <c r="L1174" s="357" t="s">
        <v>66</v>
      </c>
    </row>
    <row r="1175" spans="2:12" ht="24" customHeight="1">
      <c r="B1175" s="282">
        <v>80111620</v>
      </c>
      <c r="C1175" s="283" t="s">
        <v>179</v>
      </c>
      <c r="D1175" s="232">
        <v>42381</v>
      </c>
      <c r="E1175" s="40" t="s">
        <v>1320</v>
      </c>
      <c r="F1175" s="46" t="s">
        <v>730</v>
      </c>
      <c r="G1175" s="130" t="s">
        <v>567</v>
      </c>
      <c r="H1175" s="146">
        <v>3776412</v>
      </c>
      <c r="I1175" s="42">
        <f t="shared" si="21"/>
        <v>3776412</v>
      </c>
      <c r="J1175" s="40" t="s">
        <v>1129</v>
      </c>
      <c r="K1175" s="40" t="s">
        <v>1130</v>
      </c>
      <c r="L1175" s="357" t="s">
        <v>68</v>
      </c>
    </row>
    <row r="1176" spans="2:12" ht="24" customHeight="1">
      <c r="B1176" s="282">
        <v>80111620</v>
      </c>
      <c r="C1176" s="283" t="s">
        <v>180</v>
      </c>
      <c r="D1176" s="232">
        <v>42381</v>
      </c>
      <c r="E1176" s="40" t="s">
        <v>1320</v>
      </c>
      <c r="F1176" s="46" t="s">
        <v>730</v>
      </c>
      <c r="G1176" s="130" t="s">
        <v>567</v>
      </c>
      <c r="H1176" s="146">
        <v>3776412</v>
      </c>
      <c r="I1176" s="42">
        <f t="shared" si="21"/>
        <v>3776412</v>
      </c>
      <c r="J1176" s="40" t="s">
        <v>1129</v>
      </c>
      <c r="K1176" s="40" t="s">
        <v>1130</v>
      </c>
      <c r="L1176" s="357" t="s">
        <v>70</v>
      </c>
    </row>
    <row r="1177" spans="2:12" ht="24" customHeight="1">
      <c r="B1177" s="48">
        <v>90101603</v>
      </c>
      <c r="C1177" s="283" t="s">
        <v>181</v>
      </c>
      <c r="D1177" s="232">
        <v>42401</v>
      </c>
      <c r="E1177" s="40" t="s">
        <v>168</v>
      </c>
      <c r="F1177" s="46" t="s">
        <v>730</v>
      </c>
      <c r="G1177" s="130" t="s">
        <v>567</v>
      </c>
      <c r="H1177" s="146">
        <v>15600000</v>
      </c>
      <c r="I1177" s="42">
        <f t="shared" si="21"/>
        <v>15600000</v>
      </c>
      <c r="J1177" s="40" t="s">
        <v>1129</v>
      </c>
      <c r="K1177" s="40" t="s">
        <v>1130</v>
      </c>
      <c r="L1177" s="357" t="s">
        <v>72</v>
      </c>
    </row>
    <row r="1178" spans="2:12" ht="24" customHeight="1">
      <c r="B1178" s="48">
        <v>90101603</v>
      </c>
      <c r="C1178" s="283" t="s">
        <v>182</v>
      </c>
      <c r="D1178" s="232">
        <v>42401</v>
      </c>
      <c r="E1178" s="40" t="s">
        <v>168</v>
      </c>
      <c r="F1178" s="46" t="s">
        <v>730</v>
      </c>
      <c r="G1178" s="130" t="s">
        <v>567</v>
      </c>
      <c r="H1178" s="146">
        <v>7500000</v>
      </c>
      <c r="I1178" s="42">
        <f t="shared" si="21"/>
        <v>7500000</v>
      </c>
      <c r="J1178" s="40" t="s">
        <v>1129</v>
      </c>
      <c r="K1178" s="40" t="s">
        <v>1130</v>
      </c>
      <c r="L1178" s="357" t="s">
        <v>74</v>
      </c>
    </row>
    <row r="1179" spans="2:12" ht="24" customHeight="1">
      <c r="B1179" s="160">
        <v>90111601</v>
      </c>
      <c r="C1179" s="283" t="s">
        <v>183</v>
      </c>
      <c r="D1179" s="232">
        <v>42401</v>
      </c>
      <c r="E1179" s="40" t="s">
        <v>168</v>
      </c>
      <c r="F1179" s="46" t="s">
        <v>730</v>
      </c>
      <c r="G1179" s="130" t="s">
        <v>567</v>
      </c>
      <c r="H1179" s="146">
        <v>600000</v>
      </c>
      <c r="I1179" s="42">
        <f t="shared" si="21"/>
        <v>600000</v>
      </c>
      <c r="J1179" s="40" t="s">
        <v>1129</v>
      </c>
      <c r="K1179" s="40" t="s">
        <v>1130</v>
      </c>
      <c r="L1179" s="357" t="s">
        <v>76</v>
      </c>
    </row>
    <row r="1180" spans="2:12" ht="24" customHeight="1">
      <c r="B1180" s="44">
        <v>80111620</v>
      </c>
      <c r="C1180" s="161" t="s">
        <v>184</v>
      </c>
      <c r="D1180" s="225">
        <v>42384</v>
      </c>
      <c r="E1180" s="46" t="s">
        <v>1126</v>
      </c>
      <c r="F1180" s="46" t="s">
        <v>730</v>
      </c>
      <c r="G1180" s="102" t="s">
        <v>1265</v>
      </c>
      <c r="H1180" s="221" t="s">
        <v>185</v>
      </c>
      <c r="I1180" s="41" t="str">
        <f t="shared" si="21"/>
        <v>$ 139,326,176,00</v>
      </c>
      <c r="J1180" s="40" t="s">
        <v>1129</v>
      </c>
      <c r="K1180" s="40" t="s">
        <v>1130</v>
      </c>
      <c r="L1180" s="293" t="s">
        <v>186</v>
      </c>
    </row>
    <row r="1181" spans="2:12" ht="24" customHeight="1">
      <c r="B1181" s="44">
        <v>80111620</v>
      </c>
      <c r="C1181" s="161" t="s">
        <v>187</v>
      </c>
      <c r="D1181" s="225">
        <v>42384</v>
      </c>
      <c r="E1181" s="46" t="s">
        <v>1217</v>
      </c>
      <c r="F1181" s="46" t="s">
        <v>730</v>
      </c>
      <c r="G1181" s="102" t="s">
        <v>1265</v>
      </c>
      <c r="H1181" s="221" t="s">
        <v>188</v>
      </c>
      <c r="I1181" s="41" t="str">
        <f t="shared" si="21"/>
        <v>32,157,983,00</v>
      </c>
      <c r="J1181" s="40" t="s">
        <v>1129</v>
      </c>
      <c r="K1181" s="40" t="s">
        <v>1130</v>
      </c>
      <c r="L1181" s="293" t="s">
        <v>186</v>
      </c>
    </row>
    <row r="1182" spans="2:12" ht="24" customHeight="1">
      <c r="B1182" s="44">
        <v>80111620</v>
      </c>
      <c r="C1182" s="161" t="s">
        <v>189</v>
      </c>
      <c r="D1182" s="225">
        <v>42384</v>
      </c>
      <c r="E1182" s="46" t="s">
        <v>190</v>
      </c>
      <c r="F1182" s="46" t="s">
        <v>730</v>
      </c>
      <c r="G1182" s="102" t="s">
        <v>1265</v>
      </c>
      <c r="H1182" s="221">
        <v>64315966</v>
      </c>
      <c r="I1182" s="42">
        <f t="shared" si="21"/>
        <v>64315966</v>
      </c>
      <c r="J1182" s="40" t="s">
        <v>1129</v>
      </c>
      <c r="K1182" s="40" t="s">
        <v>1130</v>
      </c>
      <c r="L1182" s="293" t="s">
        <v>186</v>
      </c>
    </row>
    <row r="1183" spans="2:12" ht="24" customHeight="1">
      <c r="B1183" s="44">
        <v>80111620</v>
      </c>
      <c r="C1183" s="161" t="s">
        <v>191</v>
      </c>
      <c r="D1183" s="225">
        <v>42384</v>
      </c>
      <c r="E1183" s="46" t="s">
        <v>1217</v>
      </c>
      <c r="F1183" s="46" t="s">
        <v>730</v>
      </c>
      <c r="G1183" s="102" t="s">
        <v>1265</v>
      </c>
      <c r="H1183" s="221">
        <v>32157983</v>
      </c>
      <c r="I1183" s="42">
        <f t="shared" si="21"/>
        <v>32157983</v>
      </c>
      <c r="J1183" s="40" t="s">
        <v>1129</v>
      </c>
      <c r="K1183" s="40" t="s">
        <v>1130</v>
      </c>
      <c r="L1183" s="293" t="s">
        <v>186</v>
      </c>
    </row>
    <row r="1184" spans="2:12" ht="24" customHeight="1">
      <c r="B1184" s="44">
        <v>80111620</v>
      </c>
      <c r="C1184" s="161" t="s">
        <v>192</v>
      </c>
      <c r="D1184" s="225">
        <v>42384</v>
      </c>
      <c r="E1184" s="46" t="s">
        <v>1217</v>
      </c>
      <c r="F1184" s="46" t="s">
        <v>730</v>
      </c>
      <c r="G1184" s="102" t="s">
        <v>1265</v>
      </c>
      <c r="H1184" s="221">
        <v>32157983</v>
      </c>
      <c r="I1184" s="42">
        <f t="shared" si="21"/>
        <v>32157983</v>
      </c>
      <c r="J1184" s="40" t="s">
        <v>1129</v>
      </c>
      <c r="K1184" s="40" t="s">
        <v>1130</v>
      </c>
      <c r="L1184" s="293" t="s">
        <v>186</v>
      </c>
    </row>
    <row r="1185" spans="2:12" ht="24" customHeight="1">
      <c r="B1185" s="44">
        <v>80111620</v>
      </c>
      <c r="C1185" s="161" t="s">
        <v>193</v>
      </c>
      <c r="D1185" s="225">
        <v>42384</v>
      </c>
      <c r="E1185" s="46" t="s">
        <v>190</v>
      </c>
      <c r="F1185" s="46" t="s">
        <v>730</v>
      </c>
      <c r="G1185" s="102" t="s">
        <v>1265</v>
      </c>
      <c r="H1185" s="221" t="s">
        <v>194</v>
      </c>
      <c r="I1185" s="41" t="str">
        <f t="shared" si="21"/>
        <v>$ 72,519,833,00</v>
      </c>
      <c r="J1185" s="40" t="s">
        <v>1129</v>
      </c>
      <c r="K1185" s="40" t="s">
        <v>1130</v>
      </c>
      <c r="L1185" s="293" t="s">
        <v>186</v>
      </c>
    </row>
    <row r="1186" spans="2:12" ht="24" customHeight="1">
      <c r="B1186" s="44">
        <v>80111620</v>
      </c>
      <c r="C1186" s="161" t="s">
        <v>195</v>
      </c>
      <c r="D1186" s="225">
        <v>42384</v>
      </c>
      <c r="E1186" s="46" t="s">
        <v>1217</v>
      </c>
      <c r="F1186" s="46" t="s">
        <v>730</v>
      </c>
      <c r="G1186" s="102" t="s">
        <v>1265</v>
      </c>
      <c r="H1186" s="221" t="s">
        <v>196</v>
      </c>
      <c r="I1186" s="41" t="str">
        <f t="shared" si="21"/>
        <v>$ 36,259,917,00</v>
      </c>
      <c r="J1186" s="40" t="s">
        <v>1129</v>
      </c>
      <c r="K1186" s="40" t="s">
        <v>1130</v>
      </c>
      <c r="L1186" s="293" t="s">
        <v>186</v>
      </c>
    </row>
    <row r="1187" spans="2:12" ht="24" customHeight="1">
      <c r="B1187" s="44">
        <v>80111620</v>
      </c>
      <c r="C1187" s="161" t="s">
        <v>197</v>
      </c>
      <c r="D1187" s="225">
        <v>42384</v>
      </c>
      <c r="E1187" s="46" t="s">
        <v>1217</v>
      </c>
      <c r="F1187" s="46" t="s">
        <v>730</v>
      </c>
      <c r="G1187" s="102" t="s">
        <v>1265</v>
      </c>
      <c r="H1187" s="221" t="s">
        <v>196</v>
      </c>
      <c r="I1187" s="41" t="str">
        <f t="shared" si="21"/>
        <v>$ 36,259,917,00</v>
      </c>
      <c r="J1187" s="40" t="s">
        <v>1129</v>
      </c>
      <c r="K1187" s="40" t="s">
        <v>1130</v>
      </c>
      <c r="L1187" s="293" t="s">
        <v>186</v>
      </c>
    </row>
    <row r="1188" spans="2:12" ht="24" customHeight="1">
      <c r="B1188" s="44">
        <v>80111620</v>
      </c>
      <c r="C1188" s="161" t="s">
        <v>198</v>
      </c>
      <c r="D1188" s="225">
        <v>42384</v>
      </c>
      <c r="E1188" s="46" t="s">
        <v>1217</v>
      </c>
      <c r="F1188" s="46" t="s">
        <v>730</v>
      </c>
      <c r="G1188" s="102" t="s">
        <v>1265</v>
      </c>
      <c r="H1188" s="221" t="s">
        <v>196</v>
      </c>
      <c r="I1188" s="41" t="str">
        <f t="shared" si="21"/>
        <v>$ 36,259,917,00</v>
      </c>
      <c r="J1188" s="40" t="s">
        <v>1129</v>
      </c>
      <c r="K1188" s="40" t="s">
        <v>1130</v>
      </c>
      <c r="L1188" s="293" t="s">
        <v>186</v>
      </c>
    </row>
    <row r="1189" spans="2:12" ht="24" customHeight="1">
      <c r="B1189" s="44">
        <v>80111620</v>
      </c>
      <c r="C1189" s="161" t="s">
        <v>199</v>
      </c>
      <c r="D1189" s="225">
        <v>42384</v>
      </c>
      <c r="E1189" s="46" t="s">
        <v>1217</v>
      </c>
      <c r="F1189" s="46" t="s">
        <v>730</v>
      </c>
      <c r="G1189" s="102" t="s">
        <v>1265</v>
      </c>
      <c r="H1189" s="221" t="s">
        <v>200</v>
      </c>
      <c r="I1189" s="41" t="str">
        <f t="shared" si="21"/>
        <v>32,157,983</v>
      </c>
      <c r="J1189" s="40" t="s">
        <v>1129</v>
      </c>
      <c r="K1189" s="40" t="s">
        <v>1130</v>
      </c>
      <c r="L1189" s="293" t="s">
        <v>186</v>
      </c>
    </row>
    <row r="1190" spans="2:12" ht="24" customHeight="1">
      <c r="B1190" s="44">
        <v>80111620</v>
      </c>
      <c r="C1190" s="161" t="s">
        <v>201</v>
      </c>
      <c r="D1190" s="225">
        <v>42384</v>
      </c>
      <c r="E1190" s="46" t="s">
        <v>1217</v>
      </c>
      <c r="F1190" s="46" t="s">
        <v>730</v>
      </c>
      <c r="G1190" s="102" t="s">
        <v>1265</v>
      </c>
      <c r="H1190" s="221" t="s">
        <v>202</v>
      </c>
      <c r="I1190" s="41" t="str">
        <f t="shared" si="21"/>
        <v>$20,866,956,00</v>
      </c>
      <c r="J1190" s="40" t="s">
        <v>1129</v>
      </c>
      <c r="K1190" s="40" t="s">
        <v>1130</v>
      </c>
      <c r="L1190" s="293" t="s">
        <v>186</v>
      </c>
    </row>
    <row r="1191" spans="2:12" ht="24" customHeight="1">
      <c r="B1191" s="44">
        <v>80111620</v>
      </c>
      <c r="C1191" s="161" t="s">
        <v>203</v>
      </c>
      <c r="D1191" s="225">
        <v>42384</v>
      </c>
      <c r="E1191" s="46" t="s">
        <v>1217</v>
      </c>
      <c r="F1191" s="46" t="s">
        <v>730</v>
      </c>
      <c r="G1191" s="102" t="s">
        <v>1265</v>
      </c>
      <c r="H1191" s="221" t="s">
        <v>204</v>
      </c>
      <c r="I1191" s="41" t="str">
        <f t="shared" si="21"/>
        <v>$ 28,649,830,00</v>
      </c>
      <c r="J1191" s="40" t="s">
        <v>1129</v>
      </c>
      <c r="K1191" s="40" t="s">
        <v>1130</v>
      </c>
      <c r="L1191" s="293" t="s">
        <v>186</v>
      </c>
    </row>
    <row r="1192" spans="2:12" ht="24" customHeight="1">
      <c r="B1192" s="44">
        <v>80111620</v>
      </c>
      <c r="C1192" s="161" t="s">
        <v>205</v>
      </c>
      <c r="D1192" s="225">
        <v>42384</v>
      </c>
      <c r="E1192" s="46" t="s">
        <v>190</v>
      </c>
      <c r="F1192" s="46" t="s">
        <v>730</v>
      </c>
      <c r="G1192" s="102" t="s">
        <v>1265</v>
      </c>
      <c r="H1192" s="221" t="s">
        <v>206</v>
      </c>
      <c r="I1192" s="41" t="str">
        <f t="shared" si="21"/>
        <v>$ 72,519,832,00</v>
      </c>
      <c r="J1192" s="40" t="s">
        <v>1129</v>
      </c>
      <c r="K1192" s="40" t="s">
        <v>1130</v>
      </c>
      <c r="L1192" s="293" t="s">
        <v>186</v>
      </c>
    </row>
    <row r="1193" spans="2:12" ht="24" customHeight="1">
      <c r="B1193" s="44">
        <v>80111620</v>
      </c>
      <c r="C1193" s="161" t="s">
        <v>207</v>
      </c>
      <c r="D1193" s="225">
        <v>42384</v>
      </c>
      <c r="E1193" s="46" t="s">
        <v>1217</v>
      </c>
      <c r="F1193" s="46" t="s">
        <v>730</v>
      </c>
      <c r="G1193" s="102" t="s">
        <v>1265</v>
      </c>
      <c r="H1193" s="221">
        <v>32157983</v>
      </c>
      <c r="I1193" s="42">
        <f t="shared" si="21"/>
        <v>32157983</v>
      </c>
      <c r="J1193" s="40" t="s">
        <v>1129</v>
      </c>
      <c r="K1193" s="40" t="s">
        <v>1130</v>
      </c>
      <c r="L1193" s="293" t="s">
        <v>186</v>
      </c>
    </row>
    <row r="1194" spans="2:12" ht="24" customHeight="1">
      <c r="B1194" s="44">
        <v>80111620</v>
      </c>
      <c r="C1194" s="161" t="s">
        <v>208</v>
      </c>
      <c r="D1194" s="225">
        <v>42384</v>
      </c>
      <c r="E1194" s="46" t="s">
        <v>1217</v>
      </c>
      <c r="F1194" s="46" t="s">
        <v>730</v>
      </c>
      <c r="G1194" s="102" t="s">
        <v>1265</v>
      </c>
      <c r="H1194" s="221" t="s">
        <v>209</v>
      </c>
      <c r="I1194" s="41" t="str">
        <f t="shared" si="21"/>
        <v>$ 36,259,916,00</v>
      </c>
      <c r="J1194" s="40" t="s">
        <v>1129</v>
      </c>
      <c r="K1194" s="40" t="s">
        <v>1130</v>
      </c>
      <c r="L1194" s="293" t="s">
        <v>186</v>
      </c>
    </row>
    <row r="1195" spans="2:12" ht="24" customHeight="1">
      <c r="B1195" s="44">
        <v>80111620</v>
      </c>
      <c r="C1195" s="161" t="s">
        <v>210</v>
      </c>
      <c r="D1195" s="225">
        <v>42384</v>
      </c>
      <c r="E1195" s="46" t="s">
        <v>1217</v>
      </c>
      <c r="F1195" s="46" t="s">
        <v>730</v>
      </c>
      <c r="G1195" s="102" t="s">
        <v>1265</v>
      </c>
      <c r="H1195" s="221" t="s">
        <v>209</v>
      </c>
      <c r="I1195" s="41" t="str">
        <f t="shared" si="21"/>
        <v>$ 36,259,916,00</v>
      </c>
      <c r="J1195" s="40" t="s">
        <v>1129</v>
      </c>
      <c r="K1195" s="40" t="s">
        <v>1130</v>
      </c>
      <c r="L1195" s="293" t="s">
        <v>186</v>
      </c>
    </row>
    <row r="1196" spans="2:12" ht="24" customHeight="1">
      <c r="B1196" s="44">
        <v>81112200</v>
      </c>
      <c r="C1196" s="161" t="s">
        <v>211</v>
      </c>
      <c r="D1196" s="225">
        <v>42384</v>
      </c>
      <c r="E1196" s="46" t="s">
        <v>755</v>
      </c>
      <c r="F1196" s="46" t="s">
        <v>212</v>
      </c>
      <c r="G1196" s="102" t="s">
        <v>1265</v>
      </c>
      <c r="H1196" s="221" t="s">
        <v>213</v>
      </c>
      <c r="I1196" s="41" t="str">
        <f t="shared" si="21"/>
        <v>$ 5,000,000,00</v>
      </c>
      <c r="J1196" s="40" t="s">
        <v>1129</v>
      </c>
      <c r="K1196" s="40" t="s">
        <v>1130</v>
      </c>
      <c r="L1196" s="293" t="s">
        <v>186</v>
      </c>
    </row>
    <row r="1197" spans="2:12" ht="24" customHeight="1">
      <c r="B1197" s="44">
        <v>80111620</v>
      </c>
      <c r="C1197" s="161" t="s">
        <v>214</v>
      </c>
      <c r="D1197" s="225">
        <v>42384</v>
      </c>
      <c r="E1197" s="46" t="s">
        <v>755</v>
      </c>
      <c r="F1197" s="46" t="s">
        <v>212</v>
      </c>
      <c r="G1197" s="102" t="s">
        <v>1265</v>
      </c>
      <c r="H1197" s="221" t="s">
        <v>215</v>
      </c>
      <c r="I1197" s="41" t="str">
        <f t="shared" si="21"/>
        <v>$ 10,000,000,00</v>
      </c>
      <c r="J1197" s="40" t="s">
        <v>1129</v>
      </c>
      <c r="K1197" s="40" t="s">
        <v>1130</v>
      </c>
      <c r="L1197" s="293" t="s">
        <v>186</v>
      </c>
    </row>
    <row r="1198" spans="2:12" ht="24" customHeight="1">
      <c r="B1198" s="44">
        <v>85161502</v>
      </c>
      <c r="C1198" s="161" t="s">
        <v>216</v>
      </c>
      <c r="D1198" s="225">
        <v>42384</v>
      </c>
      <c r="E1198" s="46" t="s">
        <v>755</v>
      </c>
      <c r="F1198" s="46" t="s">
        <v>212</v>
      </c>
      <c r="G1198" s="102" t="s">
        <v>1265</v>
      </c>
      <c r="H1198" s="221" t="s">
        <v>217</v>
      </c>
      <c r="I1198" s="41" t="str">
        <f t="shared" si="21"/>
        <v>$ 90,000,000,00</v>
      </c>
      <c r="J1198" s="40" t="s">
        <v>1129</v>
      </c>
      <c r="K1198" s="40" t="s">
        <v>1130</v>
      </c>
      <c r="L1198" s="293" t="s">
        <v>186</v>
      </c>
    </row>
    <row r="1199" spans="2:12" ht="24" customHeight="1">
      <c r="B1199" s="44">
        <v>85161502</v>
      </c>
      <c r="C1199" s="161" t="s">
        <v>218</v>
      </c>
      <c r="D1199" s="225">
        <v>42384</v>
      </c>
      <c r="E1199" s="46" t="s">
        <v>755</v>
      </c>
      <c r="F1199" s="46" t="s">
        <v>219</v>
      </c>
      <c r="G1199" s="102" t="s">
        <v>1265</v>
      </c>
      <c r="H1199" s="221" t="s">
        <v>220</v>
      </c>
      <c r="I1199" s="41" t="str">
        <f t="shared" si="21"/>
        <v>$ 32,40,000,00</v>
      </c>
      <c r="J1199" s="40" t="s">
        <v>1129</v>
      </c>
      <c r="K1199" s="40" t="s">
        <v>1130</v>
      </c>
      <c r="L1199" s="293" t="s">
        <v>186</v>
      </c>
    </row>
    <row r="1200" spans="2:12" ht="24" customHeight="1">
      <c r="B1200" s="44">
        <v>80111620</v>
      </c>
      <c r="C1200" s="161" t="s">
        <v>221</v>
      </c>
      <c r="D1200" s="225">
        <v>42384</v>
      </c>
      <c r="E1200" s="46" t="s">
        <v>755</v>
      </c>
      <c r="F1200" s="46" t="s">
        <v>730</v>
      </c>
      <c r="G1200" s="102" t="s">
        <v>1265</v>
      </c>
      <c r="H1200" s="221" t="s">
        <v>222</v>
      </c>
      <c r="I1200" s="41" t="str">
        <f t="shared" si="21"/>
        <v>$ 32,157,984,00</v>
      </c>
      <c r="J1200" s="40" t="s">
        <v>1129</v>
      </c>
      <c r="K1200" s="40" t="s">
        <v>1130</v>
      </c>
      <c r="L1200" s="293" t="s">
        <v>186</v>
      </c>
    </row>
    <row r="1201" spans="2:12" ht="24" customHeight="1">
      <c r="B1201" s="44">
        <v>80111620</v>
      </c>
      <c r="C1201" s="161" t="s">
        <v>223</v>
      </c>
      <c r="D1201" s="225">
        <v>42384</v>
      </c>
      <c r="E1201" s="46" t="s">
        <v>1503</v>
      </c>
      <c r="F1201" s="46" t="s">
        <v>219</v>
      </c>
      <c r="G1201" s="102" t="s">
        <v>1265</v>
      </c>
      <c r="H1201" s="221" t="s">
        <v>213</v>
      </c>
      <c r="I1201" s="41" t="str">
        <f t="shared" si="21"/>
        <v>$ 5,000,000,00</v>
      </c>
      <c r="J1201" s="40" t="s">
        <v>1129</v>
      </c>
      <c r="K1201" s="40" t="s">
        <v>1130</v>
      </c>
      <c r="L1201" s="293" t="s">
        <v>186</v>
      </c>
    </row>
    <row r="1202" spans="2:12" ht="24" customHeight="1">
      <c r="B1202" s="44">
        <v>77111505</v>
      </c>
      <c r="C1202" s="161" t="s">
        <v>224</v>
      </c>
      <c r="D1202" s="225">
        <v>42384</v>
      </c>
      <c r="E1202" s="46" t="s">
        <v>225</v>
      </c>
      <c r="F1202" s="46" t="s">
        <v>219</v>
      </c>
      <c r="G1202" s="102" t="s">
        <v>1265</v>
      </c>
      <c r="H1202" s="221" t="s">
        <v>226</v>
      </c>
      <c r="I1202" s="41" t="str">
        <f t="shared" si="21"/>
        <v>$ 20,000,000,00</v>
      </c>
      <c r="J1202" s="40" t="s">
        <v>1129</v>
      </c>
      <c r="K1202" s="40" t="s">
        <v>1130</v>
      </c>
      <c r="L1202" s="293" t="s">
        <v>186</v>
      </c>
    </row>
    <row r="1203" spans="2:12" ht="24" customHeight="1">
      <c r="B1203" s="44">
        <v>76121900</v>
      </c>
      <c r="C1203" s="161" t="s">
        <v>227</v>
      </c>
      <c r="D1203" s="225">
        <v>42384</v>
      </c>
      <c r="E1203" s="46" t="s">
        <v>1217</v>
      </c>
      <c r="F1203" s="46" t="s">
        <v>219</v>
      </c>
      <c r="G1203" s="102" t="s">
        <v>1265</v>
      </c>
      <c r="H1203" s="221" t="s">
        <v>226</v>
      </c>
      <c r="I1203" s="41" t="str">
        <f t="shared" si="21"/>
        <v>$ 20,000,000,00</v>
      </c>
      <c r="J1203" s="40" t="s">
        <v>1129</v>
      </c>
      <c r="K1203" s="40" t="s">
        <v>1130</v>
      </c>
      <c r="L1203" s="293" t="s">
        <v>186</v>
      </c>
    </row>
    <row r="1204" spans="2:12" ht="24" customHeight="1">
      <c r="B1204" s="44">
        <v>86101600</v>
      </c>
      <c r="C1204" s="161" t="s">
        <v>228</v>
      </c>
      <c r="D1204" s="225">
        <v>42384</v>
      </c>
      <c r="E1204" s="46" t="s">
        <v>1126</v>
      </c>
      <c r="F1204" s="46" t="s">
        <v>219</v>
      </c>
      <c r="G1204" s="102" t="s">
        <v>1265</v>
      </c>
      <c r="H1204" s="221" t="s">
        <v>229</v>
      </c>
      <c r="I1204" s="41" t="str">
        <f t="shared" si="21"/>
        <v>$ 8,000,000,00</v>
      </c>
      <c r="J1204" s="40" t="s">
        <v>1129</v>
      </c>
      <c r="K1204" s="40" t="s">
        <v>1130</v>
      </c>
      <c r="L1204" s="293" t="s">
        <v>186</v>
      </c>
    </row>
    <row r="1205" spans="2:12" ht="24" customHeight="1">
      <c r="B1205" s="44">
        <v>80111620</v>
      </c>
      <c r="C1205" s="161" t="s">
        <v>230</v>
      </c>
      <c r="D1205" s="225">
        <v>42384</v>
      </c>
      <c r="E1205" s="46" t="s">
        <v>1217</v>
      </c>
      <c r="F1205" s="46" t="s">
        <v>730</v>
      </c>
      <c r="G1205" s="102" t="s">
        <v>1265</v>
      </c>
      <c r="H1205" s="221" t="s">
        <v>231</v>
      </c>
      <c r="I1205" s="41" t="str">
        <f t="shared" si="21"/>
        <v>$ 32,157,983,00</v>
      </c>
      <c r="J1205" s="40" t="s">
        <v>1129</v>
      </c>
      <c r="K1205" s="40" t="s">
        <v>1130</v>
      </c>
      <c r="L1205" s="293" t="s">
        <v>186</v>
      </c>
    </row>
    <row r="1206" spans="2:12" ht="24" customHeight="1">
      <c r="B1206" s="44">
        <v>80111620</v>
      </c>
      <c r="C1206" s="161" t="s">
        <v>232</v>
      </c>
      <c r="D1206" s="225">
        <v>42384</v>
      </c>
      <c r="E1206" s="46" t="s">
        <v>1217</v>
      </c>
      <c r="F1206" s="46" t="s">
        <v>730</v>
      </c>
      <c r="G1206" s="102" t="s">
        <v>1265</v>
      </c>
      <c r="H1206" s="221" t="s">
        <v>231</v>
      </c>
      <c r="I1206" s="41" t="str">
        <f t="shared" si="21"/>
        <v>$ 32,157,983,00</v>
      </c>
      <c r="J1206" s="40" t="s">
        <v>1129</v>
      </c>
      <c r="K1206" s="40" t="s">
        <v>1130</v>
      </c>
      <c r="L1206" s="293" t="s">
        <v>186</v>
      </c>
    </row>
    <row r="1207" spans="2:12" ht="24" customHeight="1">
      <c r="B1207" s="44">
        <v>80111620</v>
      </c>
      <c r="C1207" s="161" t="s">
        <v>233</v>
      </c>
      <c r="D1207" s="225">
        <v>42384</v>
      </c>
      <c r="E1207" s="46" t="s">
        <v>1217</v>
      </c>
      <c r="F1207" s="46" t="s">
        <v>730</v>
      </c>
      <c r="G1207" s="102" t="s">
        <v>1265</v>
      </c>
      <c r="H1207" s="221" t="s">
        <v>234</v>
      </c>
      <c r="I1207" s="41" t="str">
        <f t="shared" si="21"/>
        <v>$ 35,872,560,00</v>
      </c>
      <c r="J1207" s="40" t="s">
        <v>1129</v>
      </c>
      <c r="K1207" s="40" t="s">
        <v>1130</v>
      </c>
      <c r="L1207" s="293" t="s">
        <v>186</v>
      </c>
    </row>
    <row r="1208" spans="2:12" ht="24" customHeight="1">
      <c r="B1208" s="294">
        <v>41121800</v>
      </c>
      <c r="C1208" s="295" t="s">
        <v>235</v>
      </c>
      <c r="D1208" s="220">
        <v>42430</v>
      </c>
      <c r="E1208" s="233" t="s">
        <v>1503</v>
      </c>
      <c r="F1208" s="46" t="s">
        <v>219</v>
      </c>
      <c r="G1208" s="102" t="s">
        <v>1265</v>
      </c>
      <c r="H1208" s="280">
        <v>197200</v>
      </c>
      <c r="I1208" s="42">
        <f t="shared" si="21"/>
        <v>197200</v>
      </c>
      <c r="J1208" s="40" t="s">
        <v>1129</v>
      </c>
      <c r="K1208" s="40" t="s">
        <v>1130</v>
      </c>
      <c r="L1208" s="293" t="s">
        <v>186</v>
      </c>
    </row>
    <row r="1209" spans="2:12" ht="24" customHeight="1">
      <c r="B1209" s="294">
        <v>41121800</v>
      </c>
      <c r="C1209" s="295" t="s">
        <v>236</v>
      </c>
      <c r="D1209" s="220">
        <v>42430</v>
      </c>
      <c r="E1209" s="233" t="s">
        <v>755</v>
      </c>
      <c r="F1209" s="46" t="s">
        <v>219</v>
      </c>
      <c r="G1209" s="102" t="s">
        <v>1265</v>
      </c>
      <c r="H1209" s="221">
        <v>174000</v>
      </c>
      <c r="I1209" s="42">
        <f t="shared" si="21"/>
        <v>174000</v>
      </c>
      <c r="J1209" s="40" t="s">
        <v>1129</v>
      </c>
      <c r="K1209" s="40" t="s">
        <v>1130</v>
      </c>
      <c r="L1209" s="293" t="s">
        <v>186</v>
      </c>
    </row>
    <row r="1210" spans="2:12" ht="24" customHeight="1">
      <c r="B1210" s="294">
        <v>41121800</v>
      </c>
      <c r="C1210" s="295" t="s">
        <v>237</v>
      </c>
      <c r="D1210" s="220">
        <v>42430</v>
      </c>
      <c r="E1210" s="233" t="s">
        <v>1264</v>
      </c>
      <c r="F1210" s="46" t="s">
        <v>219</v>
      </c>
      <c r="G1210" s="102" t="s">
        <v>1265</v>
      </c>
      <c r="H1210" s="221">
        <v>139200</v>
      </c>
      <c r="I1210" s="42">
        <f t="shared" si="21"/>
        <v>139200</v>
      </c>
      <c r="J1210" s="40" t="s">
        <v>1129</v>
      </c>
      <c r="K1210" s="40" t="s">
        <v>1130</v>
      </c>
      <c r="L1210" s="293" t="s">
        <v>186</v>
      </c>
    </row>
    <row r="1211" spans="2:12" ht="24" customHeight="1">
      <c r="B1211" s="294">
        <v>41121800</v>
      </c>
      <c r="C1211" s="295" t="s">
        <v>238</v>
      </c>
      <c r="D1211" s="220">
        <v>42430</v>
      </c>
      <c r="E1211" s="233" t="s">
        <v>1171</v>
      </c>
      <c r="F1211" s="46" t="s">
        <v>219</v>
      </c>
      <c r="G1211" s="102" t="s">
        <v>1265</v>
      </c>
      <c r="H1211" s="221">
        <v>1044000</v>
      </c>
      <c r="I1211" s="42">
        <f t="shared" si="21"/>
        <v>1044000</v>
      </c>
      <c r="J1211" s="40" t="s">
        <v>1129</v>
      </c>
      <c r="K1211" s="40" t="s">
        <v>1130</v>
      </c>
      <c r="L1211" s="293" t="s">
        <v>186</v>
      </c>
    </row>
    <row r="1212" spans="2:12" ht="24" customHeight="1">
      <c r="B1212" s="294">
        <v>41121800</v>
      </c>
      <c r="C1212" s="295" t="s">
        <v>239</v>
      </c>
      <c r="D1212" s="220">
        <v>42430</v>
      </c>
      <c r="E1212" s="233" t="s">
        <v>1264</v>
      </c>
      <c r="F1212" s="46" t="s">
        <v>219</v>
      </c>
      <c r="G1212" s="102" t="s">
        <v>1265</v>
      </c>
      <c r="H1212" s="221">
        <v>69600</v>
      </c>
      <c r="I1212" s="42">
        <f t="shared" si="21"/>
        <v>69600</v>
      </c>
      <c r="J1212" s="40" t="s">
        <v>1129</v>
      </c>
      <c r="K1212" s="40" t="s">
        <v>1130</v>
      </c>
      <c r="L1212" s="293" t="s">
        <v>186</v>
      </c>
    </row>
    <row r="1213" spans="2:12" ht="24" customHeight="1">
      <c r="B1213" s="294">
        <v>41121800</v>
      </c>
      <c r="C1213" s="295" t="s">
        <v>239</v>
      </c>
      <c r="D1213" s="220">
        <v>42430</v>
      </c>
      <c r="E1213" s="233" t="s">
        <v>1264</v>
      </c>
      <c r="F1213" s="46" t="s">
        <v>219</v>
      </c>
      <c r="G1213" s="102" t="s">
        <v>1265</v>
      </c>
      <c r="H1213" s="221">
        <v>46400</v>
      </c>
      <c r="I1213" s="42">
        <f t="shared" si="21"/>
        <v>46400</v>
      </c>
      <c r="J1213" s="40" t="s">
        <v>1129</v>
      </c>
      <c r="K1213" s="40" t="s">
        <v>1130</v>
      </c>
      <c r="L1213" s="293" t="s">
        <v>186</v>
      </c>
    </row>
    <row r="1214" spans="2:12" ht="24" customHeight="1">
      <c r="B1214" s="294">
        <v>41121800</v>
      </c>
      <c r="C1214" s="295" t="s">
        <v>240</v>
      </c>
      <c r="D1214" s="220">
        <v>42430</v>
      </c>
      <c r="E1214" s="233" t="s">
        <v>1264</v>
      </c>
      <c r="F1214" s="46" t="s">
        <v>219</v>
      </c>
      <c r="G1214" s="102" t="s">
        <v>1265</v>
      </c>
      <c r="H1214" s="221">
        <v>1044000</v>
      </c>
      <c r="I1214" s="42">
        <f t="shared" si="21"/>
        <v>1044000</v>
      </c>
      <c r="J1214" s="40" t="s">
        <v>1129</v>
      </c>
      <c r="K1214" s="40" t="s">
        <v>1130</v>
      </c>
      <c r="L1214" s="293" t="s">
        <v>186</v>
      </c>
    </row>
    <row r="1215" spans="2:12" ht="24" customHeight="1">
      <c r="B1215" s="294">
        <v>41121800</v>
      </c>
      <c r="C1215" s="295" t="s">
        <v>240</v>
      </c>
      <c r="D1215" s="220">
        <v>42430</v>
      </c>
      <c r="E1215" s="233" t="s">
        <v>1264</v>
      </c>
      <c r="F1215" s="46" t="s">
        <v>219</v>
      </c>
      <c r="G1215" s="102" t="s">
        <v>1265</v>
      </c>
      <c r="H1215" s="221">
        <v>150800</v>
      </c>
      <c r="I1215" s="42">
        <f t="shared" si="21"/>
        <v>150800</v>
      </c>
      <c r="J1215" s="40" t="s">
        <v>1129</v>
      </c>
      <c r="K1215" s="40" t="s">
        <v>1130</v>
      </c>
      <c r="L1215" s="293" t="s">
        <v>186</v>
      </c>
    </row>
    <row r="1216" spans="2:12" ht="24" customHeight="1">
      <c r="B1216" s="294">
        <v>41121800</v>
      </c>
      <c r="C1216" s="295" t="s">
        <v>241</v>
      </c>
      <c r="D1216" s="220">
        <v>42430</v>
      </c>
      <c r="E1216" s="233" t="s">
        <v>1264</v>
      </c>
      <c r="F1216" s="46" t="s">
        <v>219</v>
      </c>
      <c r="G1216" s="102" t="s">
        <v>1265</v>
      </c>
      <c r="H1216" s="221">
        <v>2372200</v>
      </c>
      <c r="I1216" s="42">
        <f t="shared" si="21"/>
        <v>2372200</v>
      </c>
      <c r="J1216" s="40" t="s">
        <v>1129</v>
      </c>
      <c r="K1216" s="40" t="s">
        <v>1130</v>
      </c>
      <c r="L1216" s="293" t="s">
        <v>186</v>
      </c>
    </row>
    <row r="1217" spans="2:12" ht="24" customHeight="1">
      <c r="B1217" s="294">
        <v>41121800</v>
      </c>
      <c r="C1217" s="295" t="s">
        <v>242</v>
      </c>
      <c r="D1217" s="220">
        <v>42430</v>
      </c>
      <c r="E1217" s="233" t="s">
        <v>1264</v>
      </c>
      <c r="F1217" s="46" t="s">
        <v>219</v>
      </c>
      <c r="G1217" s="102" t="s">
        <v>1265</v>
      </c>
      <c r="H1217" s="221">
        <v>78880</v>
      </c>
      <c r="I1217" s="42">
        <f t="shared" si="21"/>
        <v>78880</v>
      </c>
      <c r="J1217" s="40" t="s">
        <v>1129</v>
      </c>
      <c r="K1217" s="40" t="s">
        <v>1130</v>
      </c>
      <c r="L1217" s="293" t="s">
        <v>186</v>
      </c>
    </row>
    <row r="1218" spans="2:12" ht="24" customHeight="1">
      <c r="B1218" s="294">
        <v>41121800</v>
      </c>
      <c r="C1218" s="295" t="s">
        <v>243</v>
      </c>
      <c r="D1218" s="220">
        <v>42430</v>
      </c>
      <c r="E1218" s="233" t="s">
        <v>1264</v>
      </c>
      <c r="F1218" s="46" t="s">
        <v>219</v>
      </c>
      <c r="G1218" s="102" t="s">
        <v>1265</v>
      </c>
      <c r="H1218" s="221">
        <v>128760</v>
      </c>
      <c r="I1218" s="42">
        <f t="shared" si="21"/>
        <v>128760</v>
      </c>
      <c r="J1218" s="40" t="s">
        <v>1129</v>
      </c>
      <c r="K1218" s="40" t="s">
        <v>1130</v>
      </c>
      <c r="L1218" s="293" t="s">
        <v>186</v>
      </c>
    </row>
    <row r="1219" spans="2:12" ht="24" customHeight="1">
      <c r="B1219" s="294">
        <v>41121800</v>
      </c>
      <c r="C1219" s="295" t="s">
        <v>244</v>
      </c>
      <c r="D1219" s="220">
        <v>42430</v>
      </c>
      <c r="E1219" s="233" t="s">
        <v>1264</v>
      </c>
      <c r="F1219" s="46" t="s">
        <v>219</v>
      </c>
      <c r="G1219" s="102" t="s">
        <v>1265</v>
      </c>
      <c r="H1219" s="221">
        <v>23200</v>
      </c>
      <c r="I1219" s="42">
        <f t="shared" si="21"/>
        <v>23200</v>
      </c>
      <c r="J1219" s="40" t="s">
        <v>1129</v>
      </c>
      <c r="K1219" s="40" t="s">
        <v>1130</v>
      </c>
      <c r="L1219" s="293" t="s">
        <v>186</v>
      </c>
    </row>
    <row r="1220" spans="2:12" ht="24" customHeight="1">
      <c r="B1220" s="294">
        <v>41121800</v>
      </c>
      <c r="C1220" s="295" t="s">
        <v>245</v>
      </c>
      <c r="D1220" s="220">
        <v>42430</v>
      </c>
      <c r="E1220" s="233" t="s">
        <v>1264</v>
      </c>
      <c r="F1220" s="46" t="s">
        <v>219</v>
      </c>
      <c r="G1220" s="102" t="s">
        <v>1265</v>
      </c>
      <c r="H1220" s="221">
        <v>9280</v>
      </c>
      <c r="I1220" s="42">
        <f t="shared" si="21"/>
        <v>9280</v>
      </c>
      <c r="J1220" s="40" t="s">
        <v>1129</v>
      </c>
      <c r="K1220" s="40" t="s">
        <v>1130</v>
      </c>
      <c r="L1220" s="293" t="s">
        <v>186</v>
      </c>
    </row>
    <row r="1221" spans="2:12" ht="24" customHeight="1">
      <c r="B1221" s="294">
        <v>41121800</v>
      </c>
      <c r="C1221" s="295" t="s">
        <v>246</v>
      </c>
      <c r="D1221" s="220">
        <v>42430</v>
      </c>
      <c r="E1221" s="233" t="s">
        <v>1264</v>
      </c>
      <c r="F1221" s="46" t="s">
        <v>219</v>
      </c>
      <c r="G1221" s="102" t="s">
        <v>1265</v>
      </c>
      <c r="H1221" s="221">
        <v>34800</v>
      </c>
      <c r="I1221" s="42">
        <f t="shared" si="21"/>
        <v>34800</v>
      </c>
      <c r="J1221" s="40" t="s">
        <v>1129</v>
      </c>
      <c r="K1221" s="40" t="s">
        <v>1130</v>
      </c>
      <c r="L1221" s="293" t="s">
        <v>186</v>
      </c>
    </row>
    <row r="1222" spans="2:12" ht="24" customHeight="1">
      <c r="B1222" s="294">
        <v>41121800</v>
      </c>
      <c r="C1222" s="295" t="s">
        <v>247</v>
      </c>
      <c r="D1222" s="220">
        <v>42430</v>
      </c>
      <c r="E1222" s="233" t="s">
        <v>755</v>
      </c>
      <c r="F1222" s="46" t="s">
        <v>219</v>
      </c>
      <c r="G1222" s="102" t="s">
        <v>1265</v>
      </c>
      <c r="H1222" s="221">
        <v>800400</v>
      </c>
      <c r="I1222" s="42">
        <f t="shared" si="21"/>
        <v>800400</v>
      </c>
      <c r="J1222" s="40" t="s">
        <v>1129</v>
      </c>
      <c r="K1222" s="40" t="s">
        <v>1130</v>
      </c>
      <c r="L1222" s="293" t="s">
        <v>186</v>
      </c>
    </row>
    <row r="1223" spans="2:12" ht="24" customHeight="1">
      <c r="B1223" s="294">
        <v>41121800</v>
      </c>
      <c r="C1223" s="295" t="s">
        <v>248</v>
      </c>
      <c r="D1223" s="220">
        <v>42430</v>
      </c>
      <c r="E1223" s="233" t="s">
        <v>1264</v>
      </c>
      <c r="F1223" s="46" t="s">
        <v>219</v>
      </c>
      <c r="G1223" s="102" t="s">
        <v>1265</v>
      </c>
      <c r="H1223" s="221">
        <v>69600</v>
      </c>
      <c r="I1223" s="42">
        <f t="shared" si="21"/>
        <v>69600</v>
      </c>
      <c r="J1223" s="40" t="s">
        <v>1129</v>
      </c>
      <c r="K1223" s="40" t="s">
        <v>1130</v>
      </c>
      <c r="L1223" s="293" t="s">
        <v>186</v>
      </c>
    </row>
    <row r="1224" spans="2:12" ht="24" customHeight="1">
      <c r="B1224" s="294">
        <v>41121800</v>
      </c>
      <c r="C1224" s="295" t="s">
        <v>249</v>
      </c>
      <c r="D1224" s="220">
        <v>42430</v>
      </c>
      <c r="E1224" s="233" t="s">
        <v>993</v>
      </c>
      <c r="F1224" s="46" t="s">
        <v>219</v>
      </c>
      <c r="G1224" s="102" t="s">
        <v>1265</v>
      </c>
      <c r="H1224" s="221">
        <v>19720</v>
      </c>
      <c r="I1224" s="42">
        <f t="shared" si="21"/>
        <v>19720</v>
      </c>
      <c r="J1224" s="40" t="s">
        <v>1129</v>
      </c>
      <c r="K1224" s="40" t="s">
        <v>1130</v>
      </c>
      <c r="L1224" s="293" t="s">
        <v>186</v>
      </c>
    </row>
    <row r="1225" spans="2:12" ht="24" customHeight="1">
      <c r="B1225" s="294">
        <v>41121800</v>
      </c>
      <c r="C1225" s="295" t="s">
        <v>250</v>
      </c>
      <c r="D1225" s="220">
        <v>42430</v>
      </c>
      <c r="E1225" s="233" t="s">
        <v>1264</v>
      </c>
      <c r="F1225" s="46" t="s">
        <v>219</v>
      </c>
      <c r="G1225" s="102" t="s">
        <v>1265</v>
      </c>
      <c r="H1225" s="221">
        <v>11600</v>
      </c>
      <c r="I1225" s="42">
        <f t="shared" si="21"/>
        <v>11600</v>
      </c>
      <c r="J1225" s="40" t="s">
        <v>1129</v>
      </c>
      <c r="K1225" s="40" t="s">
        <v>1130</v>
      </c>
      <c r="L1225" s="293" t="s">
        <v>186</v>
      </c>
    </row>
    <row r="1226" spans="2:12" ht="24" customHeight="1">
      <c r="B1226" s="294">
        <v>41121800</v>
      </c>
      <c r="C1226" s="295" t="s">
        <v>251</v>
      </c>
      <c r="D1226" s="220">
        <v>42430</v>
      </c>
      <c r="E1226" s="233" t="s">
        <v>1035</v>
      </c>
      <c r="F1226" s="46" t="s">
        <v>219</v>
      </c>
      <c r="G1226" s="102" t="s">
        <v>1265</v>
      </c>
      <c r="H1226" s="221">
        <v>17400</v>
      </c>
      <c r="I1226" s="42">
        <f t="shared" si="21"/>
        <v>17400</v>
      </c>
      <c r="J1226" s="40" t="s">
        <v>1129</v>
      </c>
      <c r="K1226" s="40" t="s">
        <v>1130</v>
      </c>
      <c r="L1226" s="293" t="s">
        <v>186</v>
      </c>
    </row>
    <row r="1227" spans="2:12" ht="24" customHeight="1">
      <c r="B1227" s="294">
        <v>41121800</v>
      </c>
      <c r="C1227" s="295" t="s">
        <v>252</v>
      </c>
      <c r="D1227" s="220">
        <v>42430</v>
      </c>
      <c r="E1227" s="233" t="s">
        <v>1215</v>
      </c>
      <c r="F1227" s="46" t="s">
        <v>219</v>
      </c>
      <c r="G1227" s="102" t="s">
        <v>1265</v>
      </c>
      <c r="H1227" s="221">
        <v>17400</v>
      </c>
      <c r="I1227" s="42">
        <f t="shared" si="21"/>
        <v>17400</v>
      </c>
      <c r="J1227" s="40" t="s">
        <v>1129</v>
      </c>
      <c r="K1227" s="40" t="s">
        <v>1130</v>
      </c>
      <c r="L1227" s="293" t="s">
        <v>186</v>
      </c>
    </row>
    <row r="1228" spans="2:12" ht="24" customHeight="1">
      <c r="B1228" s="294">
        <v>41121800</v>
      </c>
      <c r="C1228" s="295" t="s">
        <v>253</v>
      </c>
      <c r="D1228" s="220">
        <v>42430</v>
      </c>
      <c r="E1228" s="233" t="s">
        <v>993</v>
      </c>
      <c r="F1228" s="46" t="s">
        <v>219</v>
      </c>
      <c r="G1228" s="102" t="s">
        <v>1265</v>
      </c>
      <c r="H1228" s="221">
        <v>34800</v>
      </c>
      <c r="I1228" s="42">
        <f t="shared" si="21"/>
        <v>34800</v>
      </c>
      <c r="J1228" s="40" t="s">
        <v>1129</v>
      </c>
      <c r="K1228" s="40" t="s">
        <v>1130</v>
      </c>
      <c r="L1228" s="293" t="s">
        <v>186</v>
      </c>
    </row>
    <row r="1229" spans="2:12" ht="24" customHeight="1">
      <c r="B1229" s="294">
        <v>41121800</v>
      </c>
      <c r="C1229" s="295" t="s">
        <v>254</v>
      </c>
      <c r="D1229" s="220">
        <v>42430</v>
      </c>
      <c r="E1229" s="233" t="s">
        <v>755</v>
      </c>
      <c r="F1229" s="46" t="s">
        <v>219</v>
      </c>
      <c r="G1229" s="102" t="s">
        <v>1265</v>
      </c>
      <c r="H1229" s="221">
        <v>76560</v>
      </c>
      <c r="I1229" s="42">
        <f t="shared" si="21"/>
        <v>76560</v>
      </c>
      <c r="J1229" s="40" t="s">
        <v>1129</v>
      </c>
      <c r="K1229" s="40" t="s">
        <v>1130</v>
      </c>
      <c r="L1229" s="293" t="s">
        <v>186</v>
      </c>
    </row>
    <row r="1230" spans="2:12" ht="24" customHeight="1">
      <c r="B1230" s="294">
        <v>41121800</v>
      </c>
      <c r="C1230" s="295" t="s">
        <v>255</v>
      </c>
      <c r="D1230" s="220">
        <v>42430</v>
      </c>
      <c r="E1230" s="233" t="s">
        <v>1032</v>
      </c>
      <c r="F1230" s="46" t="s">
        <v>219</v>
      </c>
      <c r="G1230" s="102" t="s">
        <v>1265</v>
      </c>
      <c r="H1230" s="221">
        <v>696000</v>
      </c>
      <c r="I1230" s="42">
        <f t="shared" si="21"/>
        <v>696000</v>
      </c>
      <c r="J1230" s="40" t="s">
        <v>1129</v>
      </c>
      <c r="K1230" s="40" t="s">
        <v>1130</v>
      </c>
      <c r="L1230" s="293" t="s">
        <v>186</v>
      </c>
    </row>
    <row r="1231" spans="2:12" ht="24" customHeight="1">
      <c r="B1231" s="294">
        <v>41121800</v>
      </c>
      <c r="C1231" s="295" t="s">
        <v>256</v>
      </c>
      <c r="D1231" s="220">
        <v>42430</v>
      </c>
      <c r="E1231" s="233" t="s">
        <v>755</v>
      </c>
      <c r="F1231" s="46" t="s">
        <v>219</v>
      </c>
      <c r="G1231" s="102" t="s">
        <v>1265</v>
      </c>
      <c r="H1231" s="221">
        <v>83520</v>
      </c>
      <c r="I1231" s="42">
        <f t="shared" si="21"/>
        <v>83520</v>
      </c>
      <c r="J1231" s="40" t="s">
        <v>1129</v>
      </c>
      <c r="K1231" s="40" t="s">
        <v>1130</v>
      </c>
      <c r="L1231" s="293" t="s">
        <v>186</v>
      </c>
    </row>
    <row r="1232" spans="2:12" ht="24" customHeight="1">
      <c r="B1232" s="294">
        <v>41121800</v>
      </c>
      <c r="C1232" s="295" t="s">
        <v>257</v>
      </c>
      <c r="D1232" s="220">
        <v>42430</v>
      </c>
      <c r="E1232" s="233" t="s">
        <v>755</v>
      </c>
      <c r="F1232" s="46" t="s">
        <v>219</v>
      </c>
      <c r="G1232" s="102" t="s">
        <v>1265</v>
      </c>
      <c r="H1232" s="221">
        <v>90480</v>
      </c>
      <c r="I1232" s="42">
        <f t="shared" si="21"/>
        <v>90480</v>
      </c>
      <c r="J1232" s="40" t="s">
        <v>1129</v>
      </c>
      <c r="K1232" s="40" t="s">
        <v>1130</v>
      </c>
      <c r="L1232" s="293" t="s">
        <v>186</v>
      </c>
    </row>
    <row r="1233" spans="2:12" ht="24" customHeight="1">
      <c r="B1233" s="294">
        <v>41121800</v>
      </c>
      <c r="C1233" s="295" t="s">
        <v>258</v>
      </c>
      <c r="D1233" s="220">
        <v>42430</v>
      </c>
      <c r="E1233" s="233" t="s">
        <v>755</v>
      </c>
      <c r="F1233" s="46" t="s">
        <v>219</v>
      </c>
      <c r="G1233" s="102" t="s">
        <v>1265</v>
      </c>
      <c r="H1233" s="221">
        <v>83520</v>
      </c>
      <c r="I1233" s="42">
        <f t="shared" si="21"/>
        <v>83520</v>
      </c>
      <c r="J1233" s="40" t="s">
        <v>1129</v>
      </c>
      <c r="K1233" s="40" t="s">
        <v>1130</v>
      </c>
      <c r="L1233" s="293" t="s">
        <v>186</v>
      </c>
    </row>
    <row r="1234" spans="2:12" ht="24" customHeight="1">
      <c r="B1234" s="294">
        <v>41121800</v>
      </c>
      <c r="C1234" s="295" t="s">
        <v>259</v>
      </c>
      <c r="D1234" s="220">
        <v>42430</v>
      </c>
      <c r="E1234" s="233" t="s">
        <v>755</v>
      </c>
      <c r="F1234" s="46" t="s">
        <v>219</v>
      </c>
      <c r="G1234" s="102" t="s">
        <v>1265</v>
      </c>
      <c r="H1234" s="221">
        <v>69600</v>
      </c>
      <c r="I1234" s="42">
        <f t="shared" si="21"/>
        <v>69600</v>
      </c>
      <c r="J1234" s="40" t="s">
        <v>1129</v>
      </c>
      <c r="K1234" s="40" t="s">
        <v>1130</v>
      </c>
      <c r="L1234" s="293" t="s">
        <v>186</v>
      </c>
    </row>
    <row r="1235" spans="2:12" ht="24" customHeight="1">
      <c r="B1235" s="294">
        <v>41121800</v>
      </c>
      <c r="C1235" s="295" t="s">
        <v>260</v>
      </c>
      <c r="D1235" s="220">
        <v>42430</v>
      </c>
      <c r="E1235" s="233" t="s">
        <v>1035</v>
      </c>
      <c r="F1235" s="46" t="s">
        <v>219</v>
      </c>
      <c r="G1235" s="102" t="s">
        <v>1265</v>
      </c>
      <c r="H1235" s="221">
        <v>104400</v>
      </c>
      <c r="I1235" s="42">
        <f t="shared" si="21"/>
        <v>104400</v>
      </c>
      <c r="J1235" s="40" t="s">
        <v>1129</v>
      </c>
      <c r="K1235" s="40" t="s">
        <v>1130</v>
      </c>
      <c r="L1235" s="293" t="s">
        <v>186</v>
      </c>
    </row>
    <row r="1236" spans="2:12" ht="24" customHeight="1">
      <c r="B1236" s="294">
        <v>41121800</v>
      </c>
      <c r="C1236" s="295" t="s">
        <v>261</v>
      </c>
      <c r="D1236" s="220">
        <v>42430</v>
      </c>
      <c r="E1236" s="233" t="s">
        <v>1035</v>
      </c>
      <c r="F1236" s="46" t="s">
        <v>219</v>
      </c>
      <c r="G1236" s="102" t="s">
        <v>1265</v>
      </c>
      <c r="H1236" s="221">
        <v>121800</v>
      </c>
      <c r="I1236" s="42">
        <f aca="true" t="shared" si="22" ref="I1236:I1299">H1236</f>
        <v>121800</v>
      </c>
      <c r="J1236" s="40" t="s">
        <v>1129</v>
      </c>
      <c r="K1236" s="40" t="s">
        <v>1130</v>
      </c>
      <c r="L1236" s="293" t="s">
        <v>186</v>
      </c>
    </row>
    <row r="1237" spans="2:12" ht="24" customHeight="1">
      <c r="B1237" s="294">
        <v>41121800</v>
      </c>
      <c r="C1237" s="295" t="s">
        <v>254</v>
      </c>
      <c r="D1237" s="220">
        <v>42430</v>
      </c>
      <c r="E1237" s="233" t="s">
        <v>678</v>
      </c>
      <c r="F1237" s="46" t="s">
        <v>219</v>
      </c>
      <c r="G1237" s="102" t="s">
        <v>1265</v>
      </c>
      <c r="H1237" s="221">
        <v>255200</v>
      </c>
      <c r="I1237" s="42">
        <f t="shared" si="22"/>
        <v>255200</v>
      </c>
      <c r="J1237" s="40" t="s">
        <v>1129</v>
      </c>
      <c r="K1237" s="40" t="s">
        <v>1130</v>
      </c>
      <c r="L1237" s="293" t="s">
        <v>186</v>
      </c>
    </row>
    <row r="1238" spans="2:12" ht="24" customHeight="1">
      <c r="B1238" s="294">
        <v>41121800</v>
      </c>
      <c r="C1238" s="161" t="s">
        <v>262</v>
      </c>
      <c r="D1238" s="220">
        <v>42430</v>
      </c>
      <c r="E1238" s="198" t="s">
        <v>678</v>
      </c>
      <c r="F1238" s="46" t="s">
        <v>219</v>
      </c>
      <c r="G1238" s="102" t="s">
        <v>1265</v>
      </c>
      <c r="H1238" s="221">
        <v>25515360</v>
      </c>
      <c r="I1238" s="42">
        <f t="shared" si="22"/>
        <v>25515360</v>
      </c>
      <c r="J1238" s="40" t="s">
        <v>1129</v>
      </c>
      <c r="K1238" s="40" t="s">
        <v>1130</v>
      </c>
      <c r="L1238" s="293" t="s">
        <v>186</v>
      </c>
    </row>
    <row r="1239" spans="2:12" ht="24" customHeight="1">
      <c r="B1239" s="44">
        <v>41116011</v>
      </c>
      <c r="C1239" s="161" t="s">
        <v>263</v>
      </c>
      <c r="D1239" s="220">
        <v>42430</v>
      </c>
      <c r="E1239" s="198" t="s">
        <v>1264</v>
      </c>
      <c r="F1239" s="46" t="s">
        <v>219</v>
      </c>
      <c r="G1239" s="102" t="s">
        <v>1265</v>
      </c>
      <c r="H1239" s="221">
        <v>117624000</v>
      </c>
      <c r="I1239" s="42">
        <f t="shared" si="22"/>
        <v>117624000</v>
      </c>
      <c r="J1239" s="40" t="s">
        <v>1129</v>
      </c>
      <c r="K1239" s="40" t="s">
        <v>1130</v>
      </c>
      <c r="L1239" s="293" t="s">
        <v>186</v>
      </c>
    </row>
    <row r="1240" spans="2:12" ht="24" customHeight="1">
      <c r="B1240" s="44">
        <v>41116011</v>
      </c>
      <c r="C1240" s="161" t="s">
        <v>264</v>
      </c>
      <c r="D1240" s="220">
        <v>42430</v>
      </c>
      <c r="E1240" s="198" t="s">
        <v>1264</v>
      </c>
      <c r="F1240" s="46" t="s">
        <v>219</v>
      </c>
      <c r="G1240" s="102" t="s">
        <v>1265</v>
      </c>
      <c r="H1240" s="221">
        <v>15520800</v>
      </c>
      <c r="I1240" s="42">
        <f t="shared" si="22"/>
        <v>15520800</v>
      </c>
      <c r="J1240" s="40" t="s">
        <v>1129</v>
      </c>
      <c r="K1240" s="40" t="s">
        <v>1130</v>
      </c>
      <c r="L1240" s="293" t="s">
        <v>186</v>
      </c>
    </row>
    <row r="1241" spans="2:12" ht="24" customHeight="1">
      <c r="B1241" s="44">
        <v>41116011</v>
      </c>
      <c r="C1241" s="161" t="s">
        <v>265</v>
      </c>
      <c r="D1241" s="220">
        <v>42430</v>
      </c>
      <c r="E1241" s="198" t="s">
        <v>1264</v>
      </c>
      <c r="F1241" s="46" t="s">
        <v>219</v>
      </c>
      <c r="G1241" s="102" t="s">
        <v>1265</v>
      </c>
      <c r="H1241" s="221">
        <v>54468960</v>
      </c>
      <c r="I1241" s="42">
        <f t="shared" si="22"/>
        <v>54468960</v>
      </c>
      <c r="J1241" s="40" t="s">
        <v>1129</v>
      </c>
      <c r="K1241" s="40" t="s">
        <v>1130</v>
      </c>
      <c r="L1241" s="293" t="s">
        <v>186</v>
      </c>
    </row>
    <row r="1242" spans="2:12" ht="24" customHeight="1">
      <c r="B1242" s="44">
        <v>41116011</v>
      </c>
      <c r="C1242" s="161" t="s">
        <v>266</v>
      </c>
      <c r="D1242" s="220">
        <v>42430</v>
      </c>
      <c r="E1242" s="198" t="s">
        <v>678</v>
      </c>
      <c r="F1242" s="46" t="s">
        <v>219</v>
      </c>
      <c r="G1242" s="102" t="s">
        <v>1265</v>
      </c>
      <c r="H1242" s="221">
        <v>4572720</v>
      </c>
      <c r="I1242" s="42">
        <f t="shared" si="22"/>
        <v>4572720</v>
      </c>
      <c r="J1242" s="40" t="s">
        <v>1129</v>
      </c>
      <c r="K1242" s="40" t="s">
        <v>1130</v>
      </c>
      <c r="L1242" s="293" t="s">
        <v>186</v>
      </c>
    </row>
    <row r="1243" spans="2:12" ht="24" customHeight="1">
      <c r="B1243" s="44">
        <v>41116011</v>
      </c>
      <c r="C1243" s="161" t="s">
        <v>267</v>
      </c>
      <c r="D1243" s="220">
        <v>42430</v>
      </c>
      <c r="E1243" s="198" t="s">
        <v>678</v>
      </c>
      <c r="F1243" s="46" t="s">
        <v>219</v>
      </c>
      <c r="G1243" s="102" t="s">
        <v>1265</v>
      </c>
      <c r="H1243" s="221">
        <v>114840</v>
      </c>
      <c r="I1243" s="42">
        <f t="shared" si="22"/>
        <v>114840</v>
      </c>
      <c r="J1243" s="40" t="s">
        <v>1129</v>
      </c>
      <c r="K1243" s="40" t="s">
        <v>1130</v>
      </c>
      <c r="L1243" s="293" t="s">
        <v>186</v>
      </c>
    </row>
    <row r="1244" spans="2:12" ht="24" customHeight="1">
      <c r="B1244" s="44">
        <v>41116011</v>
      </c>
      <c r="C1244" s="161" t="s">
        <v>268</v>
      </c>
      <c r="D1244" s="220">
        <v>42430</v>
      </c>
      <c r="E1244" s="198" t="s">
        <v>678</v>
      </c>
      <c r="F1244" s="46" t="s">
        <v>219</v>
      </c>
      <c r="G1244" s="102" t="s">
        <v>1265</v>
      </c>
      <c r="H1244" s="221">
        <v>948880</v>
      </c>
      <c r="I1244" s="42">
        <f t="shared" si="22"/>
        <v>948880</v>
      </c>
      <c r="J1244" s="40" t="s">
        <v>1129</v>
      </c>
      <c r="K1244" s="40" t="s">
        <v>1130</v>
      </c>
      <c r="L1244" s="293" t="s">
        <v>186</v>
      </c>
    </row>
    <row r="1245" spans="2:12" ht="24" customHeight="1">
      <c r="B1245" s="44">
        <v>41116004</v>
      </c>
      <c r="C1245" s="161" t="s">
        <v>269</v>
      </c>
      <c r="D1245" s="220">
        <v>42430</v>
      </c>
      <c r="E1245" s="198" t="s">
        <v>678</v>
      </c>
      <c r="F1245" s="46" t="s">
        <v>219</v>
      </c>
      <c r="G1245" s="102" t="s">
        <v>1265</v>
      </c>
      <c r="H1245" s="221">
        <v>357280</v>
      </c>
      <c r="I1245" s="42">
        <f t="shared" si="22"/>
        <v>357280</v>
      </c>
      <c r="J1245" s="40" t="s">
        <v>1129</v>
      </c>
      <c r="K1245" s="40" t="s">
        <v>1130</v>
      </c>
      <c r="L1245" s="293" t="s">
        <v>186</v>
      </c>
    </row>
    <row r="1246" spans="2:12" ht="24" customHeight="1">
      <c r="B1246" s="44">
        <v>41116011</v>
      </c>
      <c r="C1246" s="161" t="s">
        <v>270</v>
      </c>
      <c r="D1246" s="220">
        <v>42430</v>
      </c>
      <c r="E1246" s="198" t="s">
        <v>678</v>
      </c>
      <c r="F1246" s="46" t="s">
        <v>219</v>
      </c>
      <c r="G1246" s="102" t="s">
        <v>1265</v>
      </c>
      <c r="H1246" s="221">
        <v>306240</v>
      </c>
      <c r="I1246" s="42">
        <f t="shared" si="22"/>
        <v>306240</v>
      </c>
      <c r="J1246" s="40" t="s">
        <v>1129</v>
      </c>
      <c r="K1246" s="40" t="s">
        <v>1130</v>
      </c>
      <c r="L1246" s="293" t="s">
        <v>186</v>
      </c>
    </row>
    <row r="1247" spans="2:12" ht="24" customHeight="1">
      <c r="B1247" s="44">
        <v>41116011</v>
      </c>
      <c r="C1247" s="161" t="s">
        <v>271</v>
      </c>
      <c r="D1247" s="220">
        <v>42430</v>
      </c>
      <c r="E1247" s="198" t="s">
        <v>678</v>
      </c>
      <c r="F1247" s="46" t="s">
        <v>219</v>
      </c>
      <c r="G1247" s="102" t="s">
        <v>1265</v>
      </c>
      <c r="H1247" s="221">
        <v>1008040</v>
      </c>
      <c r="I1247" s="42">
        <f t="shared" si="22"/>
        <v>1008040</v>
      </c>
      <c r="J1247" s="40" t="s">
        <v>1129</v>
      </c>
      <c r="K1247" s="40" t="s">
        <v>1130</v>
      </c>
      <c r="L1247" s="293" t="s">
        <v>186</v>
      </c>
    </row>
    <row r="1248" spans="2:12" ht="24" customHeight="1">
      <c r="B1248" s="44">
        <v>41116011</v>
      </c>
      <c r="C1248" s="161" t="s">
        <v>272</v>
      </c>
      <c r="D1248" s="220">
        <v>42430</v>
      </c>
      <c r="E1248" s="198" t="s">
        <v>678</v>
      </c>
      <c r="F1248" s="46" t="s">
        <v>219</v>
      </c>
      <c r="G1248" s="102" t="s">
        <v>1265</v>
      </c>
      <c r="H1248" s="221">
        <v>306240</v>
      </c>
      <c r="I1248" s="42">
        <f t="shared" si="22"/>
        <v>306240</v>
      </c>
      <c r="J1248" s="40" t="s">
        <v>1129</v>
      </c>
      <c r="K1248" s="40" t="s">
        <v>1130</v>
      </c>
      <c r="L1248" s="293" t="s">
        <v>186</v>
      </c>
    </row>
    <row r="1249" spans="2:12" ht="24" customHeight="1">
      <c r="B1249" s="44">
        <v>41116011</v>
      </c>
      <c r="C1249" s="161" t="s">
        <v>273</v>
      </c>
      <c r="D1249" s="220">
        <v>42430</v>
      </c>
      <c r="E1249" s="198" t="s">
        <v>678</v>
      </c>
      <c r="F1249" s="46" t="s">
        <v>219</v>
      </c>
      <c r="G1249" s="102" t="s">
        <v>1265</v>
      </c>
      <c r="H1249" s="221">
        <v>306240</v>
      </c>
      <c r="I1249" s="42">
        <f t="shared" si="22"/>
        <v>306240</v>
      </c>
      <c r="J1249" s="40" t="s">
        <v>1129</v>
      </c>
      <c r="K1249" s="40" t="s">
        <v>1130</v>
      </c>
      <c r="L1249" s="293" t="s">
        <v>186</v>
      </c>
    </row>
    <row r="1250" spans="2:12" ht="24" customHeight="1">
      <c r="B1250" s="44">
        <v>41116011</v>
      </c>
      <c r="C1250" s="161" t="s">
        <v>274</v>
      </c>
      <c r="D1250" s="220">
        <v>42430</v>
      </c>
      <c r="E1250" s="198" t="s">
        <v>678</v>
      </c>
      <c r="F1250" s="46" t="s">
        <v>219</v>
      </c>
      <c r="G1250" s="102" t="s">
        <v>1265</v>
      </c>
      <c r="H1250" s="221">
        <v>583480</v>
      </c>
      <c r="I1250" s="42">
        <f t="shared" si="22"/>
        <v>583480</v>
      </c>
      <c r="J1250" s="40" t="s">
        <v>1129</v>
      </c>
      <c r="K1250" s="40" t="s">
        <v>1130</v>
      </c>
      <c r="L1250" s="293" t="s">
        <v>186</v>
      </c>
    </row>
    <row r="1251" spans="2:12" ht="24" customHeight="1">
      <c r="B1251" s="44">
        <v>41116011</v>
      </c>
      <c r="C1251" s="161" t="s">
        <v>275</v>
      </c>
      <c r="D1251" s="220">
        <v>42430</v>
      </c>
      <c r="E1251" s="198" t="s">
        <v>678</v>
      </c>
      <c r="F1251" s="46" t="s">
        <v>219</v>
      </c>
      <c r="G1251" s="102" t="s">
        <v>1265</v>
      </c>
      <c r="H1251" s="221">
        <v>382800</v>
      </c>
      <c r="I1251" s="42">
        <f t="shared" si="22"/>
        <v>382800</v>
      </c>
      <c r="J1251" s="40" t="s">
        <v>1129</v>
      </c>
      <c r="K1251" s="40" t="s">
        <v>1130</v>
      </c>
      <c r="L1251" s="293" t="s">
        <v>186</v>
      </c>
    </row>
    <row r="1252" spans="2:12" ht="24" customHeight="1">
      <c r="B1252" s="44">
        <v>41116011</v>
      </c>
      <c r="C1252" s="161" t="s">
        <v>276</v>
      </c>
      <c r="D1252" s="220">
        <v>42430</v>
      </c>
      <c r="E1252" s="198" t="s">
        <v>678</v>
      </c>
      <c r="F1252" s="46" t="s">
        <v>219</v>
      </c>
      <c r="G1252" s="102" t="s">
        <v>1265</v>
      </c>
      <c r="H1252" s="221">
        <v>1596160</v>
      </c>
      <c r="I1252" s="42">
        <f t="shared" si="22"/>
        <v>1596160</v>
      </c>
      <c r="J1252" s="40" t="s">
        <v>1129</v>
      </c>
      <c r="K1252" s="40" t="s">
        <v>1130</v>
      </c>
      <c r="L1252" s="293" t="s">
        <v>186</v>
      </c>
    </row>
    <row r="1253" spans="2:12" ht="24" customHeight="1">
      <c r="B1253" s="44">
        <v>41116004</v>
      </c>
      <c r="C1253" s="161" t="s">
        <v>277</v>
      </c>
      <c r="D1253" s="220">
        <v>42430</v>
      </c>
      <c r="E1253" s="198" t="s">
        <v>678</v>
      </c>
      <c r="F1253" s="46" t="s">
        <v>219</v>
      </c>
      <c r="G1253" s="102" t="s">
        <v>1265</v>
      </c>
      <c r="H1253" s="221">
        <v>97440</v>
      </c>
      <c r="I1253" s="42">
        <f t="shared" si="22"/>
        <v>97440</v>
      </c>
      <c r="J1253" s="40" t="s">
        <v>1129</v>
      </c>
      <c r="K1253" s="40" t="s">
        <v>1130</v>
      </c>
      <c r="L1253" s="293" t="s">
        <v>186</v>
      </c>
    </row>
    <row r="1254" spans="2:12" ht="24" customHeight="1">
      <c r="B1254" s="44">
        <v>41116011</v>
      </c>
      <c r="C1254" s="161" t="s">
        <v>278</v>
      </c>
      <c r="D1254" s="220">
        <v>42430</v>
      </c>
      <c r="E1254" s="198" t="s">
        <v>678</v>
      </c>
      <c r="F1254" s="46" t="s">
        <v>219</v>
      </c>
      <c r="G1254" s="102" t="s">
        <v>1265</v>
      </c>
      <c r="H1254" s="221">
        <v>580000</v>
      </c>
      <c r="I1254" s="42">
        <f t="shared" si="22"/>
        <v>580000</v>
      </c>
      <c r="J1254" s="40" t="s">
        <v>1129</v>
      </c>
      <c r="K1254" s="40" t="s">
        <v>1130</v>
      </c>
      <c r="L1254" s="293" t="s">
        <v>186</v>
      </c>
    </row>
    <row r="1255" spans="2:12" ht="24" customHeight="1">
      <c r="B1255" s="44">
        <v>41116004</v>
      </c>
      <c r="C1255" s="296" t="s">
        <v>279</v>
      </c>
      <c r="D1255" s="220">
        <v>42430</v>
      </c>
      <c r="E1255" s="198" t="s">
        <v>678</v>
      </c>
      <c r="F1255" s="46" t="s">
        <v>219</v>
      </c>
      <c r="G1255" s="102" t="s">
        <v>1265</v>
      </c>
      <c r="H1255" s="221">
        <v>426880</v>
      </c>
      <c r="I1255" s="42">
        <f t="shared" si="22"/>
        <v>426880</v>
      </c>
      <c r="J1255" s="40" t="s">
        <v>1129</v>
      </c>
      <c r="K1255" s="40" t="s">
        <v>1130</v>
      </c>
      <c r="L1255" s="293" t="s">
        <v>186</v>
      </c>
    </row>
    <row r="1256" spans="2:12" ht="24" customHeight="1">
      <c r="B1256" s="44">
        <v>41116004</v>
      </c>
      <c r="C1256" s="296" t="s">
        <v>280</v>
      </c>
      <c r="D1256" s="220">
        <v>42430</v>
      </c>
      <c r="E1256" s="297" t="s">
        <v>678</v>
      </c>
      <c r="F1256" s="46" t="s">
        <v>219</v>
      </c>
      <c r="G1256" s="102" t="s">
        <v>1265</v>
      </c>
      <c r="H1256" s="221">
        <v>15080000</v>
      </c>
      <c r="I1256" s="42">
        <f t="shared" si="22"/>
        <v>15080000</v>
      </c>
      <c r="J1256" s="40" t="s">
        <v>1129</v>
      </c>
      <c r="K1256" s="40" t="s">
        <v>1130</v>
      </c>
      <c r="L1256" s="293" t="s">
        <v>186</v>
      </c>
    </row>
    <row r="1257" spans="2:12" ht="24" customHeight="1">
      <c r="B1257" s="44">
        <v>41116004</v>
      </c>
      <c r="C1257" s="296" t="s">
        <v>281</v>
      </c>
      <c r="D1257" s="220">
        <v>42430</v>
      </c>
      <c r="E1257" s="297" t="s">
        <v>1264</v>
      </c>
      <c r="F1257" s="46" t="s">
        <v>219</v>
      </c>
      <c r="G1257" s="102" t="s">
        <v>1265</v>
      </c>
      <c r="H1257" s="221">
        <v>4558800</v>
      </c>
      <c r="I1257" s="42">
        <f t="shared" si="22"/>
        <v>4558800</v>
      </c>
      <c r="J1257" s="40" t="s">
        <v>1129</v>
      </c>
      <c r="K1257" s="40" t="s">
        <v>1130</v>
      </c>
      <c r="L1257" s="293" t="s">
        <v>186</v>
      </c>
    </row>
    <row r="1258" spans="2:12" ht="24" customHeight="1">
      <c r="B1258" s="44">
        <v>41116004</v>
      </c>
      <c r="C1258" s="296" t="s">
        <v>282</v>
      </c>
      <c r="D1258" s="220">
        <v>42430</v>
      </c>
      <c r="E1258" s="297" t="s">
        <v>1264</v>
      </c>
      <c r="F1258" s="46" t="s">
        <v>219</v>
      </c>
      <c r="G1258" s="102" t="s">
        <v>1265</v>
      </c>
      <c r="H1258" s="221">
        <v>325960</v>
      </c>
      <c r="I1258" s="42">
        <f t="shared" si="22"/>
        <v>325960</v>
      </c>
      <c r="J1258" s="40" t="s">
        <v>1129</v>
      </c>
      <c r="K1258" s="40" t="s">
        <v>1130</v>
      </c>
      <c r="L1258" s="293" t="s">
        <v>186</v>
      </c>
    </row>
    <row r="1259" spans="2:12" ht="24" customHeight="1">
      <c r="B1259" s="44">
        <v>41116004</v>
      </c>
      <c r="C1259" s="296" t="s">
        <v>283</v>
      </c>
      <c r="D1259" s="220">
        <v>42430</v>
      </c>
      <c r="E1259" s="297" t="s">
        <v>1264</v>
      </c>
      <c r="F1259" s="46" t="s">
        <v>219</v>
      </c>
      <c r="G1259" s="102" t="s">
        <v>1265</v>
      </c>
      <c r="H1259" s="221">
        <v>5869600</v>
      </c>
      <c r="I1259" s="42">
        <f t="shared" si="22"/>
        <v>5869600</v>
      </c>
      <c r="J1259" s="40" t="s">
        <v>1129</v>
      </c>
      <c r="K1259" s="40" t="s">
        <v>1130</v>
      </c>
      <c r="L1259" s="293" t="s">
        <v>186</v>
      </c>
    </row>
    <row r="1260" spans="2:12" ht="24" customHeight="1">
      <c r="B1260" s="44">
        <v>41116004</v>
      </c>
      <c r="C1260" s="296" t="s">
        <v>284</v>
      </c>
      <c r="D1260" s="220">
        <v>42430</v>
      </c>
      <c r="E1260" s="297" t="s">
        <v>1264</v>
      </c>
      <c r="F1260" s="46" t="s">
        <v>219</v>
      </c>
      <c r="G1260" s="102" t="s">
        <v>1265</v>
      </c>
      <c r="H1260" s="221">
        <v>272600</v>
      </c>
      <c r="I1260" s="42">
        <f t="shared" si="22"/>
        <v>272600</v>
      </c>
      <c r="J1260" s="40" t="s">
        <v>1129</v>
      </c>
      <c r="K1260" s="40" t="s">
        <v>1130</v>
      </c>
      <c r="L1260" s="293" t="s">
        <v>186</v>
      </c>
    </row>
    <row r="1261" spans="2:12" ht="24" customHeight="1">
      <c r="B1261" s="44">
        <v>41116004</v>
      </c>
      <c r="C1261" s="296" t="s">
        <v>285</v>
      </c>
      <c r="D1261" s="220">
        <v>42430</v>
      </c>
      <c r="E1261" s="297" t="s">
        <v>1264</v>
      </c>
      <c r="F1261" s="46" t="s">
        <v>219</v>
      </c>
      <c r="G1261" s="102" t="s">
        <v>1265</v>
      </c>
      <c r="H1261" s="221">
        <v>2030000</v>
      </c>
      <c r="I1261" s="42">
        <f t="shared" si="22"/>
        <v>2030000</v>
      </c>
      <c r="J1261" s="40" t="s">
        <v>1129</v>
      </c>
      <c r="K1261" s="40" t="s">
        <v>1130</v>
      </c>
      <c r="L1261" s="293" t="s">
        <v>186</v>
      </c>
    </row>
    <row r="1262" spans="2:12" ht="24" customHeight="1">
      <c r="B1262" s="44">
        <v>41116004</v>
      </c>
      <c r="C1262" s="296" t="s">
        <v>286</v>
      </c>
      <c r="D1262" s="220">
        <v>42430</v>
      </c>
      <c r="E1262" s="297" t="s">
        <v>1264</v>
      </c>
      <c r="F1262" s="46" t="s">
        <v>219</v>
      </c>
      <c r="G1262" s="102" t="s">
        <v>1265</v>
      </c>
      <c r="H1262" s="221">
        <v>327120</v>
      </c>
      <c r="I1262" s="42">
        <f t="shared" si="22"/>
        <v>327120</v>
      </c>
      <c r="J1262" s="40" t="s">
        <v>1129</v>
      </c>
      <c r="K1262" s="40" t="s">
        <v>1130</v>
      </c>
      <c r="L1262" s="293" t="s">
        <v>186</v>
      </c>
    </row>
    <row r="1263" spans="2:12" ht="24" customHeight="1">
      <c r="B1263" s="44">
        <v>41116004</v>
      </c>
      <c r="C1263" s="296" t="s">
        <v>287</v>
      </c>
      <c r="D1263" s="220">
        <v>42430</v>
      </c>
      <c r="E1263" s="297" t="s">
        <v>1264</v>
      </c>
      <c r="F1263" s="46" t="s">
        <v>219</v>
      </c>
      <c r="G1263" s="102" t="s">
        <v>1265</v>
      </c>
      <c r="H1263" s="221">
        <v>3248000</v>
      </c>
      <c r="I1263" s="42">
        <f t="shared" si="22"/>
        <v>3248000</v>
      </c>
      <c r="J1263" s="40" t="s">
        <v>1129</v>
      </c>
      <c r="K1263" s="40" t="s">
        <v>1130</v>
      </c>
      <c r="L1263" s="293" t="s">
        <v>186</v>
      </c>
    </row>
    <row r="1264" spans="2:12" ht="24" customHeight="1">
      <c r="B1264" s="44">
        <v>41116004</v>
      </c>
      <c r="C1264" s="296" t="s">
        <v>288</v>
      </c>
      <c r="D1264" s="220">
        <v>42430</v>
      </c>
      <c r="E1264" s="297" t="s">
        <v>1264</v>
      </c>
      <c r="F1264" s="46" t="s">
        <v>219</v>
      </c>
      <c r="G1264" s="102" t="s">
        <v>1265</v>
      </c>
      <c r="H1264" s="221">
        <v>287680</v>
      </c>
      <c r="I1264" s="42">
        <f t="shared" si="22"/>
        <v>287680</v>
      </c>
      <c r="J1264" s="40" t="s">
        <v>1129</v>
      </c>
      <c r="K1264" s="40" t="s">
        <v>1130</v>
      </c>
      <c r="L1264" s="293" t="s">
        <v>186</v>
      </c>
    </row>
    <row r="1265" spans="2:12" ht="24" customHeight="1">
      <c r="B1265" s="44">
        <v>41116004</v>
      </c>
      <c r="C1265" s="296" t="s">
        <v>289</v>
      </c>
      <c r="D1265" s="220">
        <v>42430</v>
      </c>
      <c r="E1265" s="297" t="s">
        <v>1264</v>
      </c>
      <c r="F1265" s="46" t="s">
        <v>219</v>
      </c>
      <c r="G1265" s="102" t="s">
        <v>1265</v>
      </c>
      <c r="H1265" s="221">
        <v>292320</v>
      </c>
      <c r="I1265" s="42">
        <f t="shared" si="22"/>
        <v>292320</v>
      </c>
      <c r="J1265" s="40" t="s">
        <v>1129</v>
      </c>
      <c r="K1265" s="40" t="s">
        <v>1130</v>
      </c>
      <c r="L1265" s="293" t="s">
        <v>186</v>
      </c>
    </row>
    <row r="1266" spans="2:12" ht="24" customHeight="1">
      <c r="B1266" s="44">
        <v>41116004</v>
      </c>
      <c r="C1266" s="296" t="s">
        <v>290</v>
      </c>
      <c r="D1266" s="220">
        <v>42430</v>
      </c>
      <c r="E1266" s="297" t="s">
        <v>1264</v>
      </c>
      <c r="F1266" s="46" t="s">
        <v>219</v>
      </c>
      <c r="G1266" s="102" t="s">
        <v>1265</v>
      </c>
      <c r="H1266" s="221">
        <v>788800</v>
      </c>
      <c r="I1266" s="42">
        <f t="shared" si="22"/>
        <v>788800</v>
      </c>
      <c r="J1266" s="40" t="s">
        <v>1129</v>
      </c>
      <c r="K1266" s="40" t="s">
        <v>1130</v>
      </c>
      <c r="L1266" s="293" t="s">
        <v>186</v>
      </c>
    </row>
    <row r="1267" spans="2:12" ht="24" customHeight="1">
      <c r="B1267" s="44">
        <v>41116004</v>
      </c>
      <c r="C1267" s="296" t="s">
        <v>291</v>
      </c>
      <c r="D1267" s="220">
        <v>42430</v>
      </c>
      <c r="E1267" s="297" t="s">
        <v>1264</v>
      </c>
      <c r="F1267" s="46" t="s">
        <v>219</v>
      </c>
      <c r="G1267" s="102" t="s">
        <v>1265</v>
      </c>
      <c r="H1267" s="221">
        <v>89320</v>
      </c>
      <c r="I1267" s="42">
        <f t="shared" si="22"/>
        <v>89320</v>
      </c>
      <c r="J1267" s="40" t="s">
        <v>1129</v>
      </c>
      <c r="K1267" s="40" t="s">
        <v>1130</v>
      </c>
      <c r="L1267" s="293" t="s">
        <v>186</v>
      </c>
    </row>
    <row r="1268" spans="2:12" ht="24" customHeight="1">
      <c r="B1268" s="44">
        <v>41116004</v>
      </c>
      <c r="C1268" s="296" t="s">
        <v>292</v>
      </c>
      <c r="D1268" s="220">
        <v>42430</v>
      </c>
      <c r="E1268" s="297" t="s">
        <v>1264</v>
      </c>
      <c r="F1268" s="46" t="s">
        <v>219</v>
      </c>
      <c r="G1268" s="102" t="s">
        <v>1265</v>
      </c>
      <c r="H1268" s="221">
        <v>2349000</v>
      </c>
      <c r="I1268" s="42">
        <f t="shared" si="22"/>
        <v>2349000</v>
      </c>
      <c r="J1268" s="40" t="s">
        <v>1129</v>
      </c>
      <c r="K1268" s="40" t="s">
        <v>1130</v>
      </c>
      <c r="L1268" s="293" t="s">
        <v>186</v>
      </c>
    </row>
    <row r="1269" spans="2:12" ht="24" customHeight="1">
      <c r="B1269" s="44">
        <v>41116004</v>
      </c>
      <c r="C1269" s="296" t="s">
        <v>293</v>
      </c>
      <c r="D1269" s="220">
        <v>42430</v>
      </c>
      <c r="E1269" s="297" t="s">
        <v>1264</v>
      </c>
      <c r="F1269" s="46" t="s">
        <v>219</v>
      </c>
      <c r="G1269" s="102" t="s">
        <v>1265</v>
      </c>
      <c r="H1269" s="221">
        <v>121800</v>
      </c>
      <c r="I1269" s="42">
        <f t="shared" si="22"/>
        <v>121800</v>
      </c>
      <c r="J1269" s="40" t="s">
        <v>1129</v>
      </c>
      <c r="K1269" s="40" t="s">
        <v>1130</v>
      </c>
      <c r="L1269" s="293" t="s">
        <v>186</v>
      </c>
    </row>
    <row r="1270" spans="2:12" ht="24" customHeight="1">
      <c r="B1270" s="44">
        <v>41116004</v>
      </c>
      <c r="C1270" s="298" t="s">
        <v>294</v>
      </c>
      <c r="D1270" s="220">
        <v>42430</v>
      </c>
      <c r="E1270" s="297" t="s">
        <v>1264</v>
      </c>
      <c r="F1270" s="46" t="s">
        <v>219</v>
      </c>
      <c r="G1270" s="102" t="s">
        <v>1265</v>
      </c>
      <c r="H1270" s="221">
        <v>1972000</v>
      </c>
      <c r="I1270" s="42">
        <f t="shared" si="22"/>
        <v>1972000</v>
      </c>
      <c r="J1270" s="40" t="s">
        <v>1129</v>
      </c>
      <c r="K1270" s="40" t="s">
        <v>1130</v>
      </c>
      <c r="L1270" s="293" t="s">
        <v>186</v>
      </c>
    </row>
    <row r="1271" spans="2:12" ht="24" customHeight="1">
      <c r="B1271" s="44">
        <v>41116004</v>
      </c>
      <c r="C1271" s="296" t="s">
        <v>295</v>
      </c>
      <c r="D1271" s="220">
        <v>42430</v>
      </c>
      <c r="E1271" s="297" t="s">
        <v>1264</v>
      </c>
      <c r="F1271" s="46" t="s">
        <v>219</v>
      </c>
      <c r="G1271" s="102" t="s">
        <v>1265</v>
      </c>
      <c r="H1271" s="221">
        <v>1672720</v>
      </c>
      <c r="I1271" s="42">
        <f t="shared" si="22"/>
        <v>1672720</v>
      </c>
      <c r="J1271" s="40" t="s">
        <v>1129</v>
      </c>
      <c r="K1271" s="40" t="s">
        <v>1130</v>
      </c>
      <c r="L1271" s="293" t="s">
        <v>186</v>
      </c>
    </row>
    <row r="1272" spans="2:12" ht="24" customHeight="1">
      <c r="B1272" s="44">
        <v>41116004</v>
      </c>
      <c r="C1272" s="296" t="s">
        <v>296</v>
      </c>
      <c r="D1272" s="220">
        <v>42430</v>
      </c>
      <c r="E1272" s="297" t="s">
        <v>1264</v>
      </c>
      <c r="F1272" s="46" t="s">
        <v>219</v>
      </c>
      <c r="G1272" s="102" t="s">
        <v>1265</v>
      </c>
      <c r="H1272" s="221">
        <v>110200</v>
      </c>
      <c r="I1272" s="42">
        <f t="shared" si="22"/>
        <v>110200</v>
      </c>
      <c r="J1272" s="40" t="s">
        <v>1129</v>
      </c>
      <c r="K1272" s="40" t="s">
        <v>1130</v>
      </c>
      <c r="L1272" s="293" t="s">
        <v>186</v>
      </c>
    </row>
    <row r="1273" spans="2:12" ht="24" customHeight="1">
      <c r="B1273" s="44">
        <v>41116004</v>
      </c>
      <c r="C1273" s="296" t="s">
        <v>297</v>
      </c>
      <c r="D1273" s="220">
        <v>42430</v>
      </c>
      <c r="E1273" s="297" t="s">
        <v>1264</v>
      </c>
      <c r="F1273" s="46" t="s">
        <v>219</v>
      </c>
      <c r="G1273" s="102" t="s">
        <v>1265</v>
      </c>
      <c r="H1273" s="221">
        <v>126440</v>
      </c>
      <c r="I1273" s="42">
        <f t="shared" si="22"/>
        <v>126440</v>
      </c>
      <c r="J1273" s="40" t="s">
        <v>1129</v>
      </c>
      <c r="K1273" s="40" t="s">
        <v>1130</v>
      </c>
      <c r="L1273" s="293" t="s">
        <v>186</v>
      </c>
    </row>
    <row r="1274" spans="2:12" ht="24" customHeight="1">
      <c r="B1274" s="44">
        <v>41116004</v>
      </c>
      <c r="C1274" s="296" t="s">
        <v>298</v>
      </c>
      <c r="D1274" s="220">
        <v>42430</v>
      </c>
      <c r="E1274" s="297" t="s">
        <v>1264</v>
      </c>
      <c r="F1274" s="46" t="s">
        <v>219</v>
      </c>
      <c r="G1274" s="102" t="s">
        <v>1265</v>
      </c>
      <c r="H1274" s="221">
        <v>135720</v>
      </c>
      <c r="I1274" s="42">
        <f t="shared" si="22"/>
        <v>135720</v>
      </c>
      <c r="J1274" s="40" t="s">
        <v>1129</v>
      </c>
      <c r="K1274" s="40" t="s">
        <v>1130</v>
      </c>
      <c r="L1274" s="293" t="s">
        <v>186</v>
      </c>
    </row>
    <row r="1275" spans="2:12" ht="24" customHeight="1">
      <c r="B1275" s="44">
        <v>41116004</v>
      </c>
      <c r="C1275" s="296" t="s">
        <v>299</v>
      </c>
      <c r="D1275" s="220">
        <v>42430</v>
      </c>
      <c r="E1275" s="297" t="s">
        <v>1264</v>
      </c>
      <c r="F1275" s="46" t="s">
        <v>219</v>
      </c>
      <c r="G1275" s="102" t="s">
        <v>1265</v>
      </c>
      <c r="H1275" s="221">
        <v>293480</v>
      </c>
      <c r="I1275" s="42">
        <f t="shared" si="22"/>
        <v>293480</v>
      </c>
      <c r="J1275" s="40" t="s">
        <v>1129</v>
      </c>
      <c r="K1275" s="40" t="s">
        <v>1130</v>
      </c>
      <c r="L1275" s="293" t="s">
        <v>186</v>
      </c>
    </row>
    <row r="1276" spans="2:12" ht="24" customHeight="1">
      <c r="B1276" s="44">
        <v>41116004</v>
      </c>
      <c r="C1276" s="296" t="s">
        <v>300</v>
      </c>
      <c r="D1276" s="220">
        <v>42430</v>
      </c>
      <c r="E1276" s="297" t="s">
        <v>1264</v>
      </c>
      <c r="F1276" s="46" t="s">
        <v>219</v>
      </c>
      <c r="G1276" s="102" t="s">
        <v>1265</v>
      </c>
      <c r="H1276" s="221">
        <v>1709840</v>
      </c>
      <c r="I1276" s="42">
        <f t="shared" si="22"/>
        <v>1709840</v>
      </c>
      <c r="J1276" s="40" t="s">
        <v>1129</v>
      </c>
      <c r="K1276" s="40" t="s">
        <v>1130</v>
      </c>
      <c r="L1276" s="293" t="s">
        <v>186</v>
      </c>
    </row>
    <row r="1277" spans="2:12" ht="24" customHeight="1">
      <c r="B1277" s="44">
        <v>41116004</v>
      </c>
      <c r="C1277" s="296" t="s">
        <v>301</v>
      </c>
      <c r="D1277" s="220">
        <v>42430</v>
      </c>
      <c r="E1277" s="297" t="s">
        <v>1264</v>
      </c>
      <c r="F1277" s="46" t="s">
        <v>219</v>
      </c>
      <c r="G1277" s="102" t="s">
        <v>1265</v>
      </c>
      <c r="H1277" s="221">
        <v>218080</v>
      </c>
      <c r="I1277" s="42">
        <f t="shared" si="22"/>
        <v>218080</v>
      </c>
      <c r="J1277" s="40" t="s">
        <v>1129</v>
      </c>
      <c r="K1277" s="40" t="s">
        <v>1130</v>
      </c>
      <c r="L1277" s="293" t="s">
        <v>186</v>
      </c>
    </row>
    <row r="1278" spans="2:12" ht="24" customHeight="1">
      <c r="B1278" s="44">
        <v>41116004</v>
      </c>
      <c r="C1278" s="296" t="s">
        <v>302</v>
      </c>
      <c r="D1278" s="220">
        <v>42430</v>
      </c>
      <c r="E1278" s="297" t="s">
        <v>1264</v>
      </c>
      <c r="F1278" s="46" t="s">
        <v>219</v>
      </c>
      <c r="G1278" s="102" t="s">
        <v>1265</v>
      </c>
      <c r="H1278" s="221">
        <v>450080</v>
      </c>
      <c r="I1278" s="42">
        <f t="shared" si="22"/>
        <v>450080</v>
      </c>
      <c r="J1278" s="40" t="s">
        <v>1129</v>
      </c>
      <c r="K1278" s="40" t="s">
        <v>1130</v>
      </c>
      <c r="L1278" s="293" t="s">
        <v>186</v>
      </c>
    </row>
    <row r="1279" spans="2:12" ht="24" customHeight="1">
      <c r="B1279" s="44">
        <v>41116004</v>
      </c>
      <c r="C1279" s="296" t="s">
        <v>303</v>
      </c>
      <c r="D1279" s="220">
        <v>42430</v>
      </c>
      <c r="E1279" s="297" t="s">
        <v>1264</v>
      </c>
      <c r="F1279" s="46" t="s">
        <v>219</v>
      </c>
      <c r="G1279" s="102" t="s">
        <v>1265</v>
      </c>
      <c r="H1279" s="221">
        <v>169360</v>
      </c>
      <c r="I1279" s="42">
        <f t="shared" si="22"/>
        <v>169360</v>
      </c>
      <c r="J1279" s="40" t="s">
        <v>1129</v>
      </c>
      <c r="K1279" s="40" t="s">
        <v>1130</v>
      </c>
      <c r="L1279" s="293" t="s">
        <v>186</v>
      </c>
    </row>
    <row r="1280" spans="2:12" ht="24" customHeight="1">
      <c r="B1280" s="44">
        <v>41116004</v>
      </c>
      <c r="C1280" s="296" t="s">
        <v>304</v>
      </c>
      <c r="D1280" s="220">
        <v>42430</v>
      </c>
      <c r="E1280" s="297" t="s">
        <v>1264</v>
      </c>
      <c r="F1280" s="46" t="s">
        <v>219</v>
      </c>
      <c r="G1280" s="102" t="s">
        <v>1265</v>
      </c>
      <c r="H1280" s="221">
        <v>305080</v>
      </c>
      <c r="I1280" s="42">
        <f t="shared" si="22"/>
        <v>305080</v>
      </c>
      <c r="J1280" s="40" t="s">
        <v>1129</v>
      </c>
      <c r="K1280" s="40" t="s">
        <v>1130</v>
      </c>
      <c r="L1280" s="293" t="s">
        <v>186</v>
      </c>
    </row>
    <row r="1281" spans="2:12" ht="24" customHeight="1">
      <c r="B1281" s="44">
        <v>41116004</v>
      </c>
      <c r="C1281" s="296" t="s">
        <v>305</v>
      </c>
      <c r="D1281" s="220">
        <v>42430</v>
      </c>
      <c r="E1281" s="297" t="s">
        <v>1264</v>
      </c>
      <c r="F1281" s="46" t="s">
        <v>219</v>
      </c>
      <c r="G1281" s="102" t="s">
        <v>1265</v>
      </c>
      <c r="H1281" s="221">
        <v>2343200</v>
      </c>
      <c r="I1281" s="42">
        <f t="shared" si="22"/>
        <v>2343200</v>
      </c>
      <c r="J1281" s="40" t="s">
        <v>1129</v>
      </c>
      <c r="K1281" s="40" t="s">
        <v>1130</v>
      </c>
      <c r="L1281" s="293" t="s">
        <v>186</v>
      </c>
    </row>
    <row r="1282" spans="2:12" ht="24" customHeight="1">
      <c r="B1282" s="44">
        <v>41116004</v>
      </c>
      <c r="C1282" s="296" t="s">
        <v>306</v>
      </c>
      <c r="D1282" s="220">
        <v>42430</v>
      </c>
      <c r="E1282" s="297" t="s">
        <v>1264</v>
      </c>
      <c r="F1282" s="46" t="s">
        <v>219</v>
      </c>
      <c r="G1282" s="102" t="s">
        <v>1265</v>
      </c>
      <c r="H1282" s="221">
        <v>10402880</v>
      </c>
      <c r="I1282" s="42">
        <f t="shared" si="22"/>
        <v>10402880</v>
      </c>
      <c r="J1282" s="40" t="s">
        <v>1129</v>
      </c>
      <c r="K1282" s="40" t="s">
        <v>1130</v>
      </c>
      <c r="L1282" s="293" t="s">
        <v>186</v>
      </c>
    </row>
    <row r="1283" spans="2:12" ht="24" customHeight="1">
      <c r="B1283" s="44">
        <v>41116004</v>
      </c>
      <c r="C1283" s="296" t="s">
        <v>307</v>
      </c>
      <c r="D1283" s="220">
        <v>42430</v>
      </c>
      <c r="E1283" s="297" t="s">
        <v>1264</v>
      </c>
      <c r="F1283" s="46" t="s">
        <v>219</v>
      </c>
      <c r="G1283" s="102" t="s">
        <v>1265</v>
      </c>
      <c r="H1283" s="221">
        <v>397880</v>
      </c>
      <c r="I1283" s="42">
        <f t="shared" si="22"/>
        <v>397880</v>
      </c>
      <c r="J1283" s="40" t="s">
        <v>1129</v>
      </c>
      <c r="K1283" s="40" t="s">
        <v>1130</v>
      </c>
      <c r="L1283" s="293" t="s">
        <v>186</v>
      </c>
    </row>
    <row r="1284" spans="2:12" ht="24" customHeight="1">
      <c r="B1284" s="44">
        <v>41116004</v>
      </c>
      <c r="C1284" s="296" t="s">
        <v>308</v>
      </c>
      <c r="D1284" s="220">
        <v>42430</v>
      </c>
      <c r="E1284" s="297" t="s">
        <v>1264</v>
      </c>
      <c r="F1284" s="46" t="s">
        <v>219</v>
      </c>
      <c r="G1284" s="102" t="s">
        <v>1265</v>
      </c>
      <c r="H1284" s="221">
        <v>3132000</v>
      </c>
      <c r="I1284" s="42">
        <f t="shared" si="22"/>
        <v>3132000</v>
      </c>
      <c r="J1284" s="40" t="s">
        <v>1129</v>
      </c>
      <c r="K1284" s="40" t="s">
        <v>1130</v>
      </c>
      <c r="L1284" s="293" t="s">
        <v>186</v>
      </c>
    </row>
    <row r="1285" spans="2:12" ht="24" customHeight="1">
      <c r="B1285" s="44">
        <v>41116004</v>
      </c>
      <c r="C1285" s="296" t="s">
        <v>308</v>
      </c>
      <c r="D1285" s="220">
        <v>42430</v>
      </c>
      <c r="E1285" s="297" t="s">
        <v>1264</v>
      </c>
      <c r="F1285" s="46" t="s">
        <v>219</v>
      </c>
      <c r="G1285" s="102" t="s">
        <v>1265</v>
      </c>
      <c r="H1285" s="221">
        <v>3132000</v>
      </c>
      <c r="I1285" s="42">
        <f t="shared" si="22"/>
        <v>3132000</v>
      </c>
      <c r="J1285" s="40" t="s">
        <v>1129</v>
      </c>
      <c r="K1285" s="40" t="s">
        <v>1130</v>
      </c>
      <c r="L1285" s="293" t="s">
        <v>186</v>
      </c>
    </row>
    <row r="1286" spans="2:12" ht="24" customHeight="1">
      <c r="B1286" s="44">
        <v>41116004</v>
      </c>
      <c r="C1286" s="296" t="s">
        <v>308</v>
      </c>
      <c r="D1286" s="220">
        <v>42430</v>
      </c>
      <c r="E1286" s="297" t="s">
        <v>1264</v>
      </c>
      <c r="F1286" s="46" t="s">
        <v>219</v>
      </c>
      <c r="G1286" s="102" t="s">
        <v>1265</v>
      </c>
      <c r="H1286" s="221">
        <v>3132000</v>
      </c>
      <c r="I1286" s="42">
        <f t="shared" si="22"/>
        <v>3132000</v>
      </c>
      <c r="J1286" s="40" t="s">
        <v>1129</v>
      </c>
      <c r="K1286" s="40" t="s">
        <v>1130</v>
      </c>
      <c r="L1286" s="293" t="s">
        <v>186</v>
      </c>
    </row>
    <row r="1287" spans="2:12" ht="24" customHeight="1">
      <c r="B1287" s="44">
        <v>41116004</v>
      </c>
      <c r="C1287" s="296" t="s">
        <v>309</v>
      </c>
      <c r="D1287" s="220">
        <v>42430</v>
      </c>
      <c r="E1287" s="297" t="s">
        <v>1264</v>
      </c>
      <c r="F1287" s="46" t="s">
        <v>219</v>
      </c>
      <c r="G1287" s="102" t="s">
        <v>1265</v>
      </c>
      <c r="H1287" s="221">
        <v>87000</v>
      </c>
      <c r="I1287" s="42">
        <f t="shared" si="22"/>
        <v>87000</v>
      </c>
      <c r="J1287" s="40" t="s">
        <v>1129</v>
      </c>
      <c r="K1287" s="40" t="s">
        <v>1130</v>
      </c>
      <c r="L1287" s="293" t="s">
        <v>186</v>
      </c>
    </row>
    <row r="1288" spans="2:12" ht="24" customHeight="1">
      <c r="B1288" s="44">
        <v>41116004</v>
      </c>
      <c r="C1288" s="296" t="s">
        <v>310</v>
      </c>
      <c r="D1288" s="220">
        <v>42430</v>
      </c>
      <c r="E1288" s="297" t="s">
        <v>1264</v>
      </c>
      <c r="F1288" s="46" t="s">
        <v>219</v>
      </c>
      <c r="G1288" s="102" t="s">
        <v>1265</v>
      </c>
      <c r="H1288" s="221">
        <v>998760</v>
      </c>
      <c r="I1288" s="42">
        <f t="shared" si="22"/>
        <v>998760</v>
      </c>
      <c r="J1288" s="40" t="s">
        <v>1129</v>
      </c>
      <c r="K1288" s="40" t="s">
        <v>1130</v>
      </c>
      <c r="L1288" s="293" t="s">
        <v>186</v>
      </c>
    </row>
    <row r="1289" spans="2:12" ht="24" customHeight="1">
      <c r="B1289" s="44">
        <v>41116004</v>
      </c>
      <c r="C1289" s="296" t="s">
        <v>311</v>
      </c>
      <c r="D1289" s="220">
        <v>42430</v>
      </c>
      <c r="E1289" s="297" t="s">
        <v>1264</v>
      </c>
      <c r="F1289" s="46" t="s">
        <v>219</v>
      </c>
      <c r="G1289" s="102" t="s">
        <v>1265</v>
      </c>
      <c r="H1289" s="221">
        <v>20880</v>
      </c>
      <c r="I1289" s="42">
        <f t="shared" si="22"/>
        <v>20880</v>
      </c>
      <c r="J1289" s="40" t="s">
        <v>1129</v>
      </c>
      <c r="K1289" s="40" t="s">
        <v>1130</v>
      </c>
      <c r="L1289" s="293" t="s">
        <v>186</v>
      </c>
    </row>
    <row r="1290" spans="2:12" ht="24" customHeight="1">
      <c r="B1290" s="44">
        <v>41116004</v>
      </c>
      <c r="C1290" s="296" t="s">
        <v>312</v>
      </c>
      <c r="D1290" s="220">
        <v>42430</v>
      </c>
      <c r="E1290" s="297" t="s">
        <v>1264</v>
      </c>
      <c r="F1290" s="46" t="s">
        <v>219</v>
      </c>
      <c r="G1290" s="102" t="s">
        <v>1265</v>
      </c>
      <c r="H1290" s="221">
        <v>443120</v>
      </c>
      <c r="I1290" s="42">
        <f t="shared" si="22"/>
        <v>443120</v>
      </c>
      <c r="J1290" s="40" t="s">
        <v>1129</v>
      </c>
      <c r="K1290" s="40" t="s">
        <v>1130</v>
      </c>
      <c r="L1290" s="293" t="s">
        <v>186</v>
      </c>
    </row>
    <row r="1291" spans="2:12" ht="24" customHeight="1">
      <c r="B1291" s="44">
        <v>41116004</v>
      </c>
      <c r="C1291" s="296" t="s">
        <v>313</v>
      </c>
      <c r="D1291" s="220">
        <v>42430</v>
      </c>
      <c r="E1291" s="297" t="s">
        <v>1264</v>
      </c>
      <c r="F1291" s="46" t="s">
        <v>219</v>
      </c>
      <c r="G1291" s="102" t="s">
        <v>1265</v>
      </c>
      <c r="H1291" s="221">
        <v>524320</v>
      </c>
      <c r="I1291" s="42">
        <f t="shared" si="22"/>
        <v>524320</v>
      </c>
      <c r="J1291" s="40" t="s">
        <v>1129</v>
      </c>
      <c r="K1291" s="40" t="s">
        <v>1130</v>
      </c>
      <c r="L1291" s="293" t="s">
        <v>186</v>
      </c>
    </row>
    <row r="1292" spans="2:12" ht="24" customHeight="1">
      <c r="B1292" s="44">
        <v>41116004</v>
      </c>
      <c r="C1292" s="296" t="s">
        <v>314</v>
      </c>
      <c r="D1292" s="220">
        <v>42430</v>
      </c>
      <c r="E1292" s="297" t="s">
        <v>1264</v>
      </c>
      <c r="F1292" s="46" t="s">
        <v>219</v>
      </c>
      <c r="G1292" s="102" t="s">
        <v>1265</v>
      </c>
      <c r="H1292" s="221">
        <v>331760</v>
      </c>
      <c r="I1292" s="42">
        <f t="shared" si="22"/>
        <v>331760</v>
      </c>
      <c r="J1292" s="40" t="s">
        <v>1129</v>
      </c>
      <c r="K1292" s="40" t="s">
        <v>1130</v>
      </c>
      <c r="L1292" s="293" t="s">
        <v>186</v>
      </c>
    </row>
    <row r="1293" spans="2:12" ht="24" customHeight="1">
      <c r="B1293" s="44">
        <v>41116004</v>
      </c>
      <c r="C1293" s="296" t="s">
        <v>315</v>
      </c>
      <c r="D1293" s="220">
        <v>42430</v>
      </c>
      <c r="E1293" s="297" t="s">
        <v>1264</v>
      </c>
      <c r="F1293" s="46" t="s">
        <v>219</v>
      </c>
      <c r="G1293" s="102" t="s">
        <v>1265</v>
      </c>
      <c r="H1293" s="221">
        <v>280720</v>
      </c>
      <c r="I1293" s="42">
        <f t="shared" si="22"/>
        <v>280720</v>
      </c>
      <c r="J1293" s="40" t="s">
        <v>1129</v>
      </c>
      <c r="K1293" s="40" t="s">
        <v>1130</v>
      </c>
      <c r="L1293" s="293" t="s">
        <v>186</v>
      </c>
    </row>
    <row r="1294" spans="2:12" ht="24" customHeight="1">
      <c r="B1294" s="44">
        <v>41116004</v>
      </c>
      <c r="C1294" s="296" t="s">
        <v>316</v>
      </c>
      <c r="D1294" s="220">
        <v>42430</v>
      </c>
      <c r="E1294" s="297" t="s">
        <v>1264</v>
      </c>
      <c r="F1294" s="46" t="s">
        <v>219</v>
      </c>
      <c r="G1294" s="102" t="s">
        <v>1265</v>
      </c>
      <c r="H1294" s="221">
        <v>262160</v>
      </c>
      <c r="I1294" s="42">
        <f t="shared" si="22"/>
        <v>262160</v>
      </c>
      <c r="J1294" s="40" t="s">
        <v>1129</v>
      </c>
      <c r="K1294" s="40" t="s">
        <v>1130</v>
      </c>
      <c r="L1294" s="293" t="s">
        <v>186</v>
      </c>
    </row>
    <row r="1295" spans="2:12" ht="24" customHeight="1">
      <c r="B1295" s="44">
        <v>41116004</v>
      </c>
      <c r="C1295" s="296" t="s">
        <v>317</v>
      </c>
      <c r="D1295" s="220">
        <v>42430</v>
      </c>
      <c r="E1295" s="297" t="s">
        <v>1264</v>
      </c>
      <c r="F1295" s="46" t="s">
        <v>219</v>
      </c>
      <c r="G1295" s="102" t="s">
        <v>1265</v>
      </c>
      <c r="H1295" s="221">
        <v>566080</v>
      </c>
      <c r="I1295" s="42">
        <f t="shared" si="22"/>
        <v>566080</v>
      </c>
      <c r="J1295" s="40" t="s">
        <v>1129</v>
      </c>
      <c r="K1295" s="40" t="s">
        <v>1130</v>
      </c>
      <c r="L1295" s="293" t="s">
        <v>186</v>
      </c>
    </row>
    <row r="1296" spans="2:12" ht="24" customHeight="1">
      <c r="B1296" s="44">
        <v>41116004</v>
      </c>
      <c r="C1296" s="296" t="s">
        <v>318</v>
      </c>
      <c r="D1296" s="220">
        <v>42430</v>
      </c>
      <c r="E1296" s="297" t="s">
        <v>1264</v>
      </c>
      <c r="F1296" s="46" t="s">
        <v>219</v>
      </c>
      <c r="G1296" s="102" t="s">
        <v>1265</v>
      </c>
      <c r="H1296" s="221">
        <v>1310800</v>
      </c>
      <c r="I1296" s="42">
        <f t="shared" si="22"/>
        <v>1310800</v>
      </c>
      <c r="J1296" s="40" t="s">
        <v>1129</v>
      </c>
      <c r="K1296" s="40" t="s">
        <v>1130</v>
      </c>
      <c r="L1296" s="293" t="s">
        <v>186</v>
      </c>
    </row>
    <row r="1297" spans="2:12" ht="24" customHeight="1">
      <c r="B1297" s="44">
        <v>41116004</v>
      </c>
      <c r="C1297" s="296" t="s">
        <v>319</v>
      </c>
      <c r="D1297" s="220">
        <v>42430</v>
      </c>
      <c r="E1297" s="297" t="s">
        <v>1264</v>
      </c>
      <c r="F1297" s="46" t="s">
        <v>219</v>
      </c>
      <c r="G1297" s="102" t="s">
        <v>1265</v>
      </c>
      <c r="H1297" s="221">
        <v>649600</v>
      </c>
      <c r="I1297" s="42">
        <f t="shared" si="22"/>
        <v>649600</v>
      </c>
      <c r="J1297" s="40" t="s">
        <v>1129</v>
      </c>
      <c r="K1297" s="40" t="s">
        <v>1130</v>
      </c>
      <c r="L1297" s="293" t="s">
        <v>186</v>
      </c>
    </row>
    <row r="1298" spans="2:12" ht="24" customHeight="1">
      <c r="B1298" s="44">
        <v>41116004</v>
      </c>
      <c r="C1298" s="296" t="s">
        <v>320</v>
      </c>
      <c r="D1298" s="220">
        <v>42430</v>
      </c>
      <c r="E1298" s="297" t="s">
        <v>1264</v>
      </c>
      <c r="F1298" s="46" t="s">
        <v>219</v>
      </c>
      <c r="G1298" s="102" t="s">
        <v>1265</v>
      </c>
      <c r="H1298" s="221">
        <v>1252800</v>
      </c>
      <c r="I1298" s="42">
        <f t="shared" si="22"/>
        <v>1252800</v>
      </c>
      <c r="J1298" s="40" t="s">
        <v>1129</v>
      </c>
      <c r="K1298" s="40" t="s">
        <v>1130</v>
      </c>
      <c r="L1298" s="293" t="s">
        <v>186</v>
      </c>
    </row>
    <row r="1299" spans="2:12" ht="24" customHeight="1">
      <c r="B1299" s="44">
        <v>41116004</v>
      </c>
      <c r="C1299" s="296" t="s">
        <v>321</v>
      </c>
      <c r="D1299" s="220">
        <v>42430</v>
      </c>
      <c r="E1299" s="297" t="s">
        <v>1264</v>
      </c>
      <c r="F1299" s="46" t="s">
        <v>219</v>
      </c>
      <c r="G1299" s="102" t="s">
        <v>1265</v>
      </c>
      <c r="H1299" s="221">
        <v>1589200</v>
      </c>
      <c r="I1299" s="42">
        <f t="shared" si="22"/>
        <v>1589200</v>
      </c>
      <c r="J1299" s="40" t="s">
        <v>1129</v>
      </c>
      <c r="K1299" s="40" t="s">
        <v>1130</v>
      </c>
      <c r="L1299" s="293" t="s">
        <v>186</v>
      </c>
    </row>
    <row r="1300" spans="2:12" ht="24" customHeight="1">
      <c r="B1300" s="44">
        <v>41116004</v>
      </c>
      <c r="C1300" s="298" t="s">
        <v>322</v>
      </c>
      <c r="D1300" s="220">
        <v>42430</v>
      </c>
      <c r="E1300" s="297" t="s">
        <v>1264</v>
      </c>
      <c r="F1300" s="46" t="s">
        <v>219</v>
      </c>
      <c r="G1300" s="102" t="s">
        <v>1265</v>
      </c>
      <c r="H1300" s="221">
        <v>1972000</v>
      </c>
      <c r="I1300" s="42">
        <f aca="true" t="shared" si="23" ref="I1300:I1363">H1300</f>
        <v>1972000</v>
      </c>
      <c r="J1300" s="40" t="s">
        <v>1129</v>
      </c>
      <c r="K1300" s="40" t="s">
        <v>1130</v>
      </c>
      <c r="L1300" s="293" t="s">
        <v>186</v>
      </c>
    </row>
    <row r="1301" spans="2:12" ht="24" customHeight="1">
      <c r="B1301" s="44">
        <v>41116004</v>
      </c>
      <c r="C1301" s="298" t="s">
        <v>323</v>
      </c>
      <c r="D1301" s="220">
        <v>42430</v>
      </c>
      <c r="E1301" s="297" t="s">
        <v>1264</v>
      </c>
      <c r="F1301" s="46" t="s">
        <v>219</v>
      </c>
      <c r="G1301" s="102" t="s">
        <v>1265</v>
      </c>
      <c r="H1301" s="221">
        <v>5916000</v>
      </c>
      <c r="I1301" s="42">
        <f t="shared" si="23"/>
        <v>5916000</v>
      </c>
      <c r="J1301" s="40" t="s">
        <v>1129</v>
      </c>
      <c r="K1301" s="40" t="s">
        <v>1130</v>
      </c>
      <c r="L1301" s="293" t="s">
        <v>186</v>
      </c>
    </row>
    <row r="1302" spans="2:12" ht="24" customHeight="1">
      <c r="B1302" s="44">
        <v>41116004</v>
      </c>
      <c r="C1302" s="296" t="s">
        <v>324</v>
      </c>
      <c r="D1302" s="220">
        <v>42430</v>
      </c>
      <c r="E1302" s="297" t="s">
        <v>1264</v>
      </c>
      <c r="F1302" s="46" t="s">
        <v>219</v>
      </c>
      <c r="G1302" s="102" t="s">
        <v>1265</v>
      </c>
      <c r="H1302" s="221">
        <v>1218000</v>
      </c>
      <c r="I1302" s="42">
        <f t="shared" si="23"/>
        <v>1218000</v>
      </c>
      <c r="J1302" s="40" t="s">
        <v>1129</v>
      </c>
      <c r="K1302" s="40" t="s">
        <v>1130</v>
      </c>
      <c r="L1302" s="293" t="s">
        <v>186</v>
      </c>
    </row>
    <row r="1303" spans="2:12" ht="24" customHeight="1">
      <c r="B1303" s="44">
        <v>41116004</v>
      </c>
      <c r="C1303" s="296" t="s">
        <v>325</v>
      </c>
      <c r="D1303" s="220">
        <v>42430</v>
      </c>
      <c r="E1303" s="297" t="s">
        <v>1264</v>
      </c>
      <c r="F1303" s="46" t="s">
        <v>219</v>
      </c>
      <c r="G1303" s="102" t="s">
        <v>1265</v>
      </c>
      <c r="H1303" s="221">
        <v>1255120</v>
      </c>
      <c r="I1303" s="42">
        <f t="shared" si="23"/>
        <v>1255120</v>
      </c>
      <c r="J1303" s="40" t="s">
        <v>1129</v>
      </c>
      <c r="K1303" s="40" t="s">
        <v>1130</v>
      </c>
      <c r="L1303" s="293" t="s">
        <v>186</v>
      </c>
    </row>
    <row r="1304" spans="2:12" ht="24" customHeight="1">
      <c r="B1304" s="44">
        <v>41116004</v>
      </c>
      <c r="C1304" s="296" t="s">
        <v>326</v>
      </c>
      <c r="D1304" s="220">
        <v>42430</v>
      </c>
      <c r="E1304" s="297" t="s">
        <v>1264</v>
      </c>
      <c r="F1304" s="46" t="s">
        <v>219</v>
      </c>
      <c r="G1304" s="102" t="s">
        <v>1265</v>
      </c>
      <c r="H1304" s="221">
        <v>575360</v>
      </c>
      <c r="I1304" s="42">
        <f t="shared" si="23"/>
        <v>575360</v>
      </c>
      <c r="J1304" s="40" t="s">
        <v>1129</v>
      </c>
      <c r="K1304" s="40" t="s">
        <v>1130</v>
      </c>
      <c r="L1304" s="293" t="s">
        <v>186</v>
      </c>
    </row>
    <row r="1305" spans="2:12" ht="24" customHeight="1">
      <c r="B1305" s="44">
        <v>41116004</v>
      </c>
      <c r="C1305" s="296" t="s">
        <v>327</v>
      </c>
      <c r="D1305" s="220">
        <v>42430</v>
      </c>
      <c r="E1305" s="297" t="s">
        <v>1264</v>
      </c>
      <c r="F1305" s="46" t="s">
        <v>219</v>
      </c>
      <c r="G1305" s="102" t="s">
        <v>1265</v>
      </c>
      <c r="H1305" s="221">
        <v>301600</v>
      </c>
      <c r="I1305" s="42">
        <f t="shared" si="23"/>
        <v>301600</v>
      </c>
      <c r="J1305" s="40" t="s">
        <v>1129</v>
      </c>
      <c r="K1305" s="40" t="s">
        <v>1130</v>
      </c>
      <c r="L1305" s="293" t="s">
        <v>186</v>
      </c>
    </row>
    <row r="1306" spans="2:12" ht="24" customHeight="1">
      <c r="B1306" s="44">
        <v>41116004</v>
      </c>
      <c r="C1306" s="296" t="s">
        <v>328</v>
      </c>
      <c r="D1306" s="220">
        <v>42430</v>
      </c>
      <c r="E1306" s="297" t="s">
        <v>1264</v>
      </c>
      <c r="F1306" s="46" t="s">
        <v>219</v>
      </c>
      <c r="G1306" s="102" t="s">
        <v>1265</v>
      </c>
      <c r="H1306" s="221">
        <v>1207560</v>
      </c>
      <c r="I1306" s="42">
        <f t="shared" si="23"/>
        <v>1207560</v>
      </c>
      <c r="J1306" s="40" t="s">
        <v>1129</v>
      </c>
      <c r="K1306" s="40" t="s">
        <v>1130</v>
      </c>
      <c r="L1306" s="293" t="s">
        <v>186</v>
      </c>
    </row>
    <row r="1307" spans="2:12" ht="24" customHeight="1">
      <c r="B1307" s="44">
        <v>41116004</v>
      </c>
      <c r="C1307" s="296" t="s">
        <v>329</v>
      </c>
      <c r="D1307" s="220">
        <v>42430</v>
      </c>
      <c r="E1307" s="297" t="s">
        <v>1264</v>
      </c>
      <c r="F1307" s="46" t="s">
        <v>219</v>
      </c>
      <c r="G1307" s="102" t="s">
        <v>1265</v>
      </c>
      <c r="H1307" s="221">
        <v>612480</v>
      </c>
      <c r="I1307" s="42">
        <f t="shared" si="23"/>
        <v>612480</v>
      </c>
      <c r="J1307" s="40" t="s">
        <v>1129</v>
      </c>
      <c r="K1307" s="40" t="s">
        <v>1130</v>
      </c>
      <c r="L1307" s="293" t="s">
        <v>186</v>
      </c>
    </row>
    <row r="1308" spans="2:12" ht="24" customHeight="1">
      <c r="B1308" s="44">
        <v>41116004</v>
      </c>
      <c r="C1308" s="296" t="s">
        <v>330</v>
      </c>
      <c r="D1308" s="220">
        <v>42430</v>
      </c>
      <c r="E1308" s="297" t="s">
        <v>1264</v>
      </c>
      <c r="F1308" s="46" t="s">
        <v>219</v>
      </c>
      <c r="G1308" s="102" t="s">
        <v>1265</v>
      </c>
      <c r="H1308" s="221">
        <v>208800</v>
      </c>
      <c r="I1308" s="42">
        <f t="shared" si="23"/>
        <v>208800</v>
      </c>
      <c r="J1308" s="40" t="s">
        <v>1129</v>
      </c>
      <c r="K1308" s="40" t="s">
        <v>1130</v>
      </c>
      <c r="L1308" s="293" t="s">
        <v>186</v>
      </c>
    </row>
    <row r="1309" spans="2:12" ht="24" customHeight="1">
      <c r="B1309" s="44">
        <v>41116004</v>
      </c>
      <c r="C1309" s="296" t="s">
        <v>331</v>
      </c>
      <c r="D1309" s="220">
        <v>42430</v>
      </c>
      <c r="E1309" s="297" t="s">
        <v>1264</v>
      </c>
      <c r="F1309" s="46" t="s">
        <v>219</v>
      </c>
      <c r="G1309" s="102" t="s">
        <v>1265</v>
      </c>
      <c r="H1309" s="221">
        <v>156600</v>
      </c>
      <c r="I1309" s="42">
        <f t="shared" si="23"/>
        <v>156600</v>
      </c>
      <c r="J1309" s="40" t="s">
        <v>1129</v>
      </c>
      <c r="K1309" s="40" t="s">
        <v>1130</v>
      </c>
      <c r="L1309" s="293" t="s">
        <v>186</v>
      </c>
    </row>
    <row r="1310" spans="2:12" ht="24" customHeight="1">
      <c r="B1310" s="44">
        <v>41116004</v>
      </c>
      <c r="C1310" s="296" t="s">
        <v>332</v>
      </c>
      <c r="D1310" s="220">
        <v>42430</v>
      </c>
      <c r="E1310" s="297" t="s">
        <v>1264</v>
      </c>
      <c r="F1310" s="46" t="s">
        <v>219</v>
      </c>
      <c r="G1310" s="102" t="s">
        <v>1265</v>
      </c>
      <c r="H1310" s="221">
        <v>853760</v>
      </c>
      <c r="I1310" s="42">
        <f t="shared" si="23"/>
        <v>853760</v>
      </c>
      <c r="J1310" s="40" t="s">
        <v>1129</v>
      </c>
      <c r="K1310" s="40" t="s">
        <v>1130</v>
      </c>
      <c r="L1310" s="293" t="s">
        <v>186</v>
      </c>
    </row>
    <row r="1311" spans="2:12" ht="24" customHeight="1">
      <c r="B1311" s="44">
        <v>41116010</v>
      </c>
      <c r="C1311" s="138" t="s">
        <v>333</v>
      </c>
      <c r="D1311" s="220">
        <v>42430</v>
      </c>
      <c r="E1311" s="297" t="s">
        <v>1264</v>
      </c>
      <c r="F1311" s="46" t="s">
        <v>219</v>
      </c>
      <c r="G1311" s="102" t="s">
        <v>1265</v>
      </c>
      <c r="H1311" s="221">
        <v>1508000</v>
      </c>
      <c r="I1311" s="42">
        <f t="shared" si="23"/>
        <v>1508000</v>
      </c>
      <c r="J1311" s="40" t="s">
        <v>1129</v>
      </c>
      <c r="K1311" s="40" t="s">
        <v>1130</v>
      </c>
      <c r="L1311" s="293" t="s">
        <v>186</v>
      </c>
    </row>
    <row r="1312" spans="2:12" ht="24" customHeight="1">
      <c r="B1312" s="44">
        <v>41116010</v>
      </c>
      <c r="C1312" s="138" t="s">
        <v>334</v>
      </c>
      <c r="D1312" s="220">
        <v>42430</v>
      </c>
      <c r="E1312" s="297" t="s">
        <v>1264</v>
      </c>
      <c r="F1312" s="46" t="s">
        <v>219</v>
      </c>
      <c r="G1312" s="102" t="s">
        <v>1265</v>
      </c>
      <c r="H1312" s="221">
        <v>1577600</v>
      </c>
      <c r="I1312" s="42">
        <f t="shared" si="23"/>
        <v>1577600</v>
      </c>
      <c r="J1312" s="40" t="s">
        <v>1129</v>
      </c>
      <c r="K1312" s="40" t="s">
        <v>1130</v>
      </c>
      <c r="L1312" s="293" t="s">
        <v>186</v>
      </c>
    </row>
    <row r="1313" spans="2:12" ht="24" customHeight="1">
      <c r="B1313" s="44">
        <v>41116010</v>
      </c>
      <c r="C1313" s="138" t="s">
        <v>335</v>
      </c>
      <c r="D1313" s="220">
        <v>42430</v>
      </c>
      <c r="E1313" s="297" t="s">
        <v>1264</v>
      </c>
      <c r="F1313" s="46" t="s">
        <v>219</v>
      </c>
      <c r="G1313" s="102" t="s">
        <v>1265</v>
      </c>
      <c r="H1313" s="221">
        <v>35728000</v>
      </c>
      <c r="I1313" s="42">
        <f t="shared" si="23"/>
        <v>35728000</v>
      </c>
      <c r="J1313" s="40" t="s">
        <v>1129</v>
      </c>
      <c r="K1313" s="40" t="s">
        <v>1130</v>
      </c>
      <c r="L1313" s="293" t="s">
        <v>186</v>
      </c>
    </row>
    <row r="1314" spans="2:12" ht="24" customHeight="1">
      <c r="B1314" s="44">
        <v>41116004</v>
      </c>
      <c r="C1314" s="138" t="s">
        <v>336</v>
      </c>
      <c r="D1314" s="220">
        <v>42430</v>
      </c>
      <c r="E1314" s="297" t="s">
        <v>1264</v>
      </c>
      <c r="F1314" s="46" t="s">
        <v>219</v>
      </c>
      <c r="G1314" s="102" t="s">
        <v>1265</v>
      </c>
      <c r="H1314" s="221">
        <v>6393920</v>
      </c>
      <c r="I1314" s="42">
        <f t="shared" si="23"/>
        <v>6393920</v>
      </c>
      <c r="J1314" s="40" t="s">
        <v>1129</v>
      </c>
      <c r="K1314" s="40" t="s">
        <v>1130</v>
      </c>
      <c r="L1314" s="293" t="s">
        <v>186</v>
      </c>
    </row>
    <row r="1315" spans="2:12" ht="24" customHeight="1">
      <c r="B1315" s="44">
        <v>41116004</v>
      </c>
      <c r="C1315" s="138" t="s">
        <v>337</v>
      </c>
      <c r="D1315" s="220">
        <v>42430</v>
      </c>
      <c r="E1315" s="297" t="s">
        <v>1264</v>
      </c>
      <c r="F1315" s="46" t="s">
        <v>219</v>
      </c>
      <c r="G1315" s="102" t="s">
        <v>1265</v>
      </c>
      <c r="H1315" s="221">
        <v>361920</v>
      </c>
      <c r="I1315" s="42">
        <f t="shared" si="23"/>
        <v>361920</v>
      </c>
      <c r="J1315" s="40" t="s">
        <v>1129</v>
      </c>
      <c r="K1315" s="40" t="s">
        <v>1130</v>
      </c>
      <c r="L1315" s="293" t="s">
        <v>186</v>
      </c>
    </row>
    <row r="1316" spans="2:12" ht="24" customHeight="1">
      <c r="B1316" s="44">
        <v>41116004</v>
      </c>
      <c r="C1316" s="138" t="s">
        <v>338</v>
      </c>
      <c r="D1316" s="220">
        <v>42430</v>
      </c>
      <c r="E1316" s="297" t="s">
        <v>1264</v>
      </c>
      <c r="F1316" s="46" t="s">
        <v>219</v>
      </c>
      <c r="G1316" s="102" t="s">
        <v>1265</v>
      </c>
      <c r="H1316" s="221">
        <v>264480</v>
      </c>
      <c r="I1316" s="42">
        <f t="shared" si="23"/>
        <v>264480</v>
      </c>
      <c r="J1316" s="40" t="s">
        <v>1129</v>
      </c>
      <c r="K1316" s="40" t="s">
        <v>1130</v>
      </c>
      <c r="L1316" s="293" t="s">
        <v>186</v>
      </c>
    </row>
    <row r="1317" spans="2:12" ht="24" customHeight="1">
      <c r="B1317" s="44">
        <v>41116004</v>
      </c>
      <c r="C1317" s="138" t="s">
        <v>289</v>
      </c>
      <c r="D1317" s="220">
        <v>42430</v>
      </c>
      <c r="E1317" s="297" t="s">
        <v>1264</v>
      </c>
      <c r="F1317" s="46" t="s">
        <v>219</v>
      </c>
      <c r="G1317" s="102" t="s">
        <v>1265</v>
      </c>
      <c r="H1317" s="221">
        <v>194880</v>
      </c>
      <c r="I1317" s="42">
        <f t="shared" si="23"/>
        <v>194880</v>
      </c>
      <c r="J1317" s="40" t="s">
        <v>1129</v>
      </c>
      <c r="K1317" s="40" t="s">
        <v>1130</v>
      </c>
      <c r="L1317" s="293" t="s">
        <v>186</v>
      </c>
    </row>
    <row r="1318" spans="2:12" ht="24" customHeight="1">
      <c r="B1318" s="44">
        <v>41116004</v>
      </c>
      <c r="C1318" s="138" t="s">
        <v>339</v>
      </c>
      <c r="D1318" s="220">
        <v>42430</v>
      </c>
      <c r="E1318" s="297" t="s">
        <v>1264</v>
      </c>
      <c r="F1318" s="46" t="s">
        <v>219</v>
      </c>
      <c r="G1318" s="102" t="s">
        <v>1265</v>
      </c>
      <c r="H1318" s="221">
        <v>218080</v>
      </c>
      <c r="I1318" s="42">
        <f t="shared" si="23"/>
        <v>218080</v>
      </c>
      <c r="J1318" s="40" t="s">
        <v>1129</v>
      </c>
      <c r="K1318" s="40" t="s">
        <v>1130</v>
      </c>
      <c r="L1318" s="293" t="s">
        <v>186</v>
      </c>
    </row>
    <row r="1319" spans="2:12" ht="24" customHeight="1">
      <c r="B1319" s="44">
        <v>41116004</v>
      </c>
      <c r="C1319" s="138" t="s">
        <v>340</v>
      </c>
      <c r="D1319" s="220">
        <v>42430</v>
      </c>
      <c r="E1319" s="297" t="s">
        <v>1264</v>
      </c>
      <c r="F1319" s="46" t="s">
        <v>219</v>
      </c>
      <c r="G1319" s="102" t="s">
        <v>1265</v>
      </c>
      <c r="H1319" s="221">
        <v>341040</v>
      </c>
      <c r="I1319" s="42">
        <f t="shared" si="23"/>
        <v>341040</v>
      </c>
      <c r="J1319" s="40" t="s">
        <v>1129</v>
      </c>
      <c r="K1319" s="40" t="s">
        <v>1130</v>
      </c>
      <c r="L1319" s="293" t="s">
        <v>186</v>
      </c>
    </row>
    <row r="1320" spans="2:12" ht="24" customHeight="1">
      <c r="B1320" s="44">
        <v>41116010</v>
      </c>
      <c r="C1320" s="138" t="s">
        <v>341</v>
      </c>
      <c r="D1320" s="220">
        <v>42430</v>
      </c>
      <c r="E1320" s="297" t="s">
        <v>1264</v>
      </c>
      <c r="F1320" s="46" t="s">
        <v>219</v>
      </c>
      <c r="G1320" s="102" t="s">
        <v>1265</v>
      </c>
      <c r="H1320" s="221">
        <v>5800000</v>
      </c>
      <c r="I1320" s="42">
        <f t="shared" si="23"/>
        <v>5800000</v>
      </c>
      <c r="J1320" s="40" t="s">
        <v>1129</v>
      </c>
      <c r="K1320" s="40" t="s">
        <v>1130</v>
      </c>
      <c r="L1320" s="293" t="s">
        <v>186</v>
      </c>
    </row>
    <row r="1321" spans="2:12" ht="24" customHeight="1">
      <c r="B1321" s="44">
        <v>41116010</v>
      </c>
      <c r="C1321" s="138" t="s">
        <v>342</v>
      </c>
      <c r="D1321" s="220">
        <v>42430</v>
      </c>
      <c r="E1321" s="297" t="s">
        <v>1264</v>
      </c>
      <c r="F1321" s="46" t="s">
        <v>219</v>
      </c>
      <c r="G1321" s="102" t="s">
        <v>1265</v>
      </c>
      <c r="H1321" s="221">
        <v>65884520</v>
      </c>
      <c r="I1321" s="42">
        <f t="shared" si="23"/>
        <v>65884520</v>
      </c>
      <c r="J1321" s="40" t="s">
        <v>1129</v>
      </c>
      <c r="K1321" s="40" t="s">
        <v>1130</v>
      </c>
      <c r="L1321" s="293" t="s">
        <v>186</v>
      </c>
    </row>
    <row r="1322" spans="2:12" ht="24" customHeight="1">
      <c r="B1322" s="44">
        <v>41116010</v>
      </c>
      <c r="C1322" s="138" t="s">
        <v>343</v>
      </c>
      <c r="D1322" s="220">
        <v>42430</v>
      </c>
      <c r="E1322" s="297" t="s">
        <v>1264</v>
      </c>
      <c r="F1322" s="46" t="s">
        <v>219</v>
      </c>
      <c r="G1322" s="102" t="s">
        <v>1265</v>
      </c>
      <c r="H1322" s="221">
        <v>3016000</v>
      </c>
      <c r="I1322" s="42">
        <f t="shared" si="23"/>
        <v>3016000</v>
      </c>
      <c r="J1322" s="40" t="s">
        <v>1129</v>
      </c>
      <c r="K1322" s="40" t="s">
        <v>1130</v>
      </c>
      <c r="L1322" s="293" t="s">
        <v>186</v>
      </c>
    </row>
    <row r="1323" spans="2:12" ht="24" customHeight="1">
      <c r="B1323" s="44">
        <v>41116010</v>
      </c>
      <c r="C1323" s="138" t="s">
        <v>344</v>
      </c>
      <c r="D1323" s="220">
        <v>42430</v>
      </c>
      <c r="E1323" s="297" t="s">
        <v>1264</v>
      </c>
      <c r="F1323" s="46" t="s">
        <v>219</v>
      </c>
      <c r="G1323" s="102" t="s">
        <v>1265</v>
      </c>
      <c r="H1323" s="221">
        <v>23589760</v>
      </c>
      <c r="I1323" s="42">
        <f t="shared" si="23"/>
        <v>23589760</v>
      </c>
      <c r="J1323" s="40" t="s">
        <v>1129</v>
      </c>
      <c r="K1323" s="40" t="s">
        <v>1130</v>
      </c>
      <c r="L1323" s="293" t="s">
        <v>186</v>
      </c>
    </row>
    <row r="1324" spans="2:12" ht="24" customHeight="1">
      <c r="B1324" s="44">
        <v>41116010</v>
      </c>
      <c r="C1324" s="138" t="s">
        <v>345</v>
      </c>
      <c r="D1324" s="220">
        <v>42430</v>
      </c>
      <c r="E1324" s="297" t="s">
        <v>1264</v>
      </c>
      <c r="F1324" s="46" t="s">
        <v>219</v>
      </c>
      <c r="G1324" s="102" t="s">
        <v>1265</v>
      </c>
      <c r="H1324" s="221">
        <v>14778400</v>
      </c>
      <c r="I1324" s="42">
        <f t="shared" si="23"/>
        <v>14778400</v>
      </c>
      <c r="J1324" s="40" t="s">
        <v>1129</v>
      </c>
      <c r="K1324" s="40" t="s">
        <v>1130</v>
      </c>
      <c r="L1324" s="293" t="s">
        <v>186</v>
      </c>
    </row>
    <row r="1325" spans="2:12" ht="24" customHeight="1">
      <c r="B1325" s="44">
        <v>42171900</v>
      </c>
      <c r="C1325" s="161" t="s">
        <v>346</v>
      </c>
      <c r="D1325" s="220">
        <v>42430</v>
      </c>
      <c r="E1325" s="297" t="s">
        <v>1264</v>
      </c>
      <c r="F1325" s="46" t="s">
        <v>219</v>
      </c>
      <c r="G1325" s="102" t="s">
        <v>1265</v>
      </c>
      <c r="H1325" s="221">
        <v>107880</v>
      </c>
      <c r="I1325" s="42">
        <f t="shared" si="23"/>
        <v>107880</v>
      </c>
      <c r="J1325" s="40" t="s">
        <v>1129</v>
      </c>
      <c r="K1325" s="40" t="s">
        <v>1130</v>
      </c>
      <c r="L1325" s="293" t="s">
        <v>186</v>
      </c>
    </row>
    <row r="1326" spans="2:12" ht="24" customHeight="1">
      <c r="B1326" s="44">
        <v>53103200</v>
      </c>
      <c r="C1326" s="161" t="s">
        <v>347</v>
      </c>
      <c r="D1326" s="220">
        <v>42430</v>
      </c>
      <c r="E1326" s="297" t="s">
        <v>1264</v>
      </c>
      <c r="F1326" s="46" t="s">
        <v>219</v>
      </c>
      <c r="G1326" s="102" t="s">
        <v>1265</v>
      </c>
      <c r="H1326" s="221">
        <v>174000</v>
      </c>
      <c r="I1326" s="42">
        <f t="shared" si="23"/>
        <v>174000</v>
      </c>
      <c r="J1326" s="40" t="s">
        <v>1129</v>
      </c>
      <c r="K1326" s="40" t="s">
        <v>1130</v>
      </c>
      <c r="L1326" s="293" t="s">
        <v>186</v>
      </c>
    </row>
    <row r="1327" spans="2:12" ht="24" customHeight="1">
      <c r="B1327" s="44">
        <v>41116004</v>
      </c>
      <c r="C1327" s="138" t="s">
        <v>348</v>
      </c>
      <c r="D1327" s="220">
        <v>42430</v>
      </c>
      <c r="E1327" s="297" t="s">
        <v>1264</v>
      </c>
      <c r="F1327" s="46" t="s">
        <v>219</v>
      </c>
      <c r="G1327" s="102" t="s">
        <v>1265</v>
      </c>
      <c r="H1327" s="221">
        <v>4176000</v>
      </c>
      <c r="I1327" s="42">
        <f t="shared" si="23"/>
        <v>4176000</v>
      </c>
      <c r="J1327" s="40" t="s">
        <v>1129</v>
      </c>
      <c r="K1327" s="40" t="s">
        <v>1130</v>
      </c>
      <c r="L1327" s="293" t="s">
        <v>186</v>
      </c>
    </row>
    <row r="1328" spans="2:12" ht="24" customHeight="1">
      <c r="B1328" s="44">
        <v>51102710</v>
      </c>
      <c r="C1328" s="161" t="s">
        <v>349</v>
      </c>
      <c r="D1328" s="220">
        <v>42430</v>
      </c>
      <c r="E1328" s="297" t="s">
        <v>1264</v>
      </c>
      <c r="F1328" s="46" t="s">
        <v>219</v>
      </c>
      <c r="G1328" s="102" t="s">
        <v>1265</v>
      </c>
      <c r="H1328" s="221">
        <v>18560</v>
      </c>
      <c r="I1328" s="42">
        <f t="shared" si="23"/>
        <v>18560</v>
      </c>
      <c r="J1328" s="40" t="s">
        <v>1129</v>
      </c>
      <c r="K1328" s="40" t="s">
        <v>1130</v>
      </c>
      <c r="L1328" s="293" t="s">
        <v>186</v>
      </c>
    </row>
    <row r="1329" spans="2:12" ht="24" customHeight="1">
      <c r="B1329" s="44">
        <v>41113035</v>
      </c>
      <c r="C1329" s="161" t="s">
        <v>350</v>
      </c>
      <c r="D1329" s="220">
        <v>42430</v>
      </c>
      <c r="E1329" s="297" t="s">
        <v>1264</v>
      </c>
      <c r="F1329" s="46" t="s">
        <v>219</v>
      </c>
      <c r="G1329" s="102" t="s">
        <v>1265</v>
      </c>
      <c r="H1329" s="221">
        <v>11600</v>
      </c>
      <c r="I1329" s="42">
        <f t="shared" si="23"/>
        <v>11600</v>
      </c>
      <c r="J1329" s="40" t="s">
        <v>1129</v>
      </c>
      <c r="K1329" s="40" t="s">
        <v>1130</v>
      </c>
      <c r="L1329" s="293" t="s">
        <v>186</v>
      </c>
    </row>
    <row r="1330" spans="2:12" ht="24" customHeight="1">
      <c r="B1330" s="44">
        <v>41113035</v>
      </c>
      <c r="C1330" s="161" t="s">
        <v>351</v>
      </c>
      <c r="D1330" s="220">
        <v>42430</v>
      </c>
      <c r="E1330" s="297" t="s">
        <v>1264</v>
      </c>
      <c r="F1330" s="46" t="s">
        <v>219</v>
      </c>
      <c r="G1330" s="102" t="s">
        <v>1265</v>
      </c>
      <c r="H1330" s="221">
        <v>128760</v>
      </c>
      <c r="I1330" s="42">
        <f t="shared" si="23"/>
        <v>128760</v>
      </c>
      <c r="J1330" s="40" t="s">
        <v>1129</v>
      </c>
      <c r="K1330" s="40" t="s">
        <v>1130</v>
      </c>
      <c r="L1330" s="293" t="s">
        <v>186</v>
      </c>
    </row>
    <row r="1331" spans="2:12" ht="24" customHeight="1">
      <c r="B1331" s="44">
        <v>41116010</v>
      </c>
      <c r="C1331" s="295" t="s">
        <v>352</v>
      </c>
      <c r="D1331" s="220">
        <v>42430</v>
      </c>
      <c r="E1331" s="297" t="s">
        <v>1264</v>
      </c>
      <c r="F1331" s="46" t="s">
        <v>219</v>
      </c>
      <c r="G1331" s="102" t="s">
        <v>1265</v>
      </c>
      <c r="H1331" s="221">
        <v>6264000</v>
      </c>
      <c r="I1331" s="42">
        <f t="shared" si="23"/>
        <v>6264000</v>
      </c>
      <c r="J1331" s="40" t="s">
        <v>1129</v>
      </c>
      <c r="K1331" s="40" t="s">
        <v>1130</v>
      </c>
      <c r="L1331" s="293" t="s">
        <v>186</v>
      </c>
    </row>
    <row r="1332" spans="2:12" ht="24" customHeight="1">
      <c r="B1332" s="44">
        <v>41116010</v>
      </c>
      <c r="C1332" s="295" t="s">
        <v>353</v>
      </c>
      <c r="D1332" s="220">
        <v>42430</v>
      </c>
      <c r="E1332" s="297" t="s">
        <v>1264</v>
      </c>
      <c r="F1332" s="46" t="s">
        <v>219</v>
      </c>
      <c r="G1332" s="102" t="s">
        <v>1265</v>
      </c>
      <c r="H1332" s="221">
        <v>2436000</v>
      </c>
      <c r="I1332" s="42">
        <f t="shared" si="23"/>
        <v>2436000</v>
      </c>
      <c r="J1332" s="40" t="s">
        <v>1129</v>
      </c>
      <c r="K1332" s="40" t="s">
        <v>1130</v>
      </c>
      <c r="L1332" s="293" t="s">
        <v>186</v>
      </c>
    </row>
    <row r="1333" spans="2:12" ht="24" customHeight="1">
      <c r="B1333" s="44">
        <v>41116010</v>
      </c>
      <c r="C1333" s="295" t="s">
        <v>354</v>
      </c>
      <c r="D1333" s="220">
        <v>42430</v>
      </c>
      <c r="E1333" s="297" t="s">
        <v>1264</v>
      </c>
      <c r="F1333" s="46" t="s">
        <v>219</v>
      </c>
      <c r="G1333" s="102" t="s">
        <v>1265</v>
      </c>
      <c r="H1333" s="221">
        <v>16240000</v>
      </c>
      <c r="I1333" s="42">
        <f t="shared" si="23"/>
        <v>16240000</v>
      </c>
      <c r="J1333" s="40" t="s">
        <v>1129</v>
      </c>
      <c r="K1333" s="40" t="s">
        <v>1130</v>
      </c>
      <c r="L1333" s="293" t="s">
        <v>186</v>
      </c>
    </row>
    <row r="1334" spans="2:12" ht="24" customHeight="1">
      <c r="B1334" s="44">
        <v>41116010</v>
      </c>
      <c r="C1334" s="295" t="s">
        <v>355</v>
      </c>
      <c r="D1334" s="220">
        <v>42430</v>
      </c>
      <c r="E1334" s="297" t="s">
        <v>1264</v>
      </c>
      <c r="F1334" s="46" t="s">
        <v>219</v>
      </c>
      <c r="G1334" s="102" t="s">
        <v>1265</v>
      </c>
      <c r="H1334" s="221">
        <v>12992000</v>
      </c>
      <c r="I1334" s="42">
        <f t="shared" si="23"/>
        <v>12992000</v>
      </c>
      <c r="J1334" s="40" t="s">
        <v>1129</v>
      </c>
      <c r="K1334" s="40" t="s">
        <v>1130</v>
      </c>
      <c r="L1334" s="293" t="s">
        <v>186</v>
      </c>
    </row>
    <row r="1335" spans="2:12" ht="24" customHeight="1">
      <c r="B1335" s="44">
        <v>41116010</v>
      </c>
      <c r="C1335" s="295" t="s">
        <v>356</v>
      </c>
      <c r="D1335" s="220">
        <v>42430</v>
      </c>
      <c r="E1335" s="297" t="s">
        <v>1264</v>
      </c>
      <c r="F1335" s="46" t="s">
        <v>219</v>
      </c>
      <c r="G1335" s="102" t="s">
        <v>1265</v>
      </c>
      <c r="H1335" s="221">
        <v>4292000</v>
      </c>
      <c r="I1335" s="42">
        <f t="shared" si="23"/>
        <v>4292000</v>
      </c>
      <c r="J1335" s="40" t="s">
        <v>1129</v>
      </c>
      <c r="K1335" s="40" t="s">
        <v>1130</v>
      </c>
      <c r="L1335" s="293" t="s">
        <v>186</v>
      </c>
    </row>
    <row r="1336" spans="2:12" ht="24" customHeight="1">
      <c r="B1336" s="44">
        <v>41116010</v>
      </c>
      <c r="C1336" s="295" t="s">
        <v>357</v>
      </c>
      <c r="D1336" s="220">
        <v>42430</v>
      </c>
      <c r="E1336" s="297" t="s">
        <v>1264</v>
      </c>
      <c r="F1336" s="46" t="s">
        <v>219</v>
      </c>
      <c r="G1336" s="102" t="s">
        <v>1265</v>
      </c>
      <c r="H1336" s="221">
        <v>8932000</v>
      </c>
      <c r="I1336" s="42">
        <f t="shared" si="23"/>
        <v>8932000</v>
      </c>
      <c r="J1336" s="40" t="s">
        <v>1129</v>
      </c>
      <c r="K1336" s="40" t="s">
        <v>1130</v>
      </c>
      <c r="L1336" s="293" t="s">
        <v>186</v>
      </c>
    </row>
    <row r="1337" spans="2:12" ht="24" customHeight="1">
      <c r="B1337" s="44">
        <v>41116010</v>
      </c>
      <c r="C1337" s="295" t="s">
        <v>357</v>
      </c>
      <c r="D1337" s="220">
        <v>42430</v>
      </c>
      <c r="E1337" s="297" t="s">
        <v>1264</v>
      </c>
      <c r="F1337" s="46" t="s">
        <v>219</v>
      </c>
      <c r="G1337" s="102" t="s">
        <v>1265</v>
      </c>
      <c r="H1337" s="221">
        <v>63800000</v>
      </c>
      <c r="I1337" s="42">
        <f t="shared" si="23"/>
        <v>63800000</v>
      </c>
      <c r="J1337" s="40" t="s">
        <v>1129</v>
      </c>
      <c r="K1337" s="40" t="s">
        <v>1130</v>
      </c>
      <c r="L1337" s="293" t="s">
        <v>186</v>
      </c>
    </row>
    <row r="1338" spans="2:12" ht="24" customHeight="1">
      <c r="B1338" s="44">
        <v>41116010</v>
      </c>
      <c r="C1338" s="295" t="s">
        <v>358</v>
      </c>
      <c r="D1338" s="220">
        <v>42430</v>
      </c>
      <c r="E1338" s="297" t="s">
        <v>1264</v>
      </c>
      <c r="F1338" s="46" t="s">
        <v>219</v>
      </c>
      <c r="G1338" s="102" t="s">
        <v>1265</v>
      </c>
      <c r="H1338" s="221">
        <v>24128000</v>
      </c>
      <c r="I1338" s="42">
        <f t="shared" si="23"/>
        <v>24128000</v>
      </c>
      <c r="J1338" s="40" t="s">
        <v>1129</v>
      </c>
      <c r="K1338" s="40" t="s">
        <v>1130</v>
      </c>
      <c r="L1338" s="293" t="s">
        <v>186</v>
      </c>
    </row>
    <row r="1339" spans="2:12" ht="24" customHeight="1">
      <c r="B1339" s="44">
        <v>41116010</v>
      </c>
      <c r="C1339" s="295" t="s">
        <v>359</v>
      </c>
      <c r="D1339" s="220">
        <v>42430</v>
      </c>
      <c r="E1339" s="297" t="s">
        <v>1264</v>
      </c>
      <c r="F1339" s="46" t="s">
        <v>219</v>
      </c>
      <c r="G1339" s="102" t="s">
        <v>1265</v>
      </c>
      <c r="H1339" s="221">
        <v>2900000</v>
      </c>
      <c r="I1339" s="42">
        <f t="shared" si="23"/>
        <v>2900000</v>
      </c>
      <c r="J1339" s="40" t="s">
        <v>1129</v>
      </c>
      <c r="K1339" s="40" t="s">
        <v>1130</v>
      </c>
      <c r="L1339" s="293" t="s">
        <v>186</v>
      </c>
    </row>
    <row r="1340" spans="2:12" ht="24" customHeight="1">
      <c r="B1340" s="44">
        <v>41116010</v>
      </c>
      <c r="C1340" s="295" t="s">
        <v>360</v>
      </c>
      <c r="D1340" s="220">
        <v>42430</v>
      </c>
      <c r="E1340" s="297" t="s">
        <v>1264</v>
      </c>
      <c r="F1340" s="46" t="s">
        <v>219</v>
      </c>
      <c r="G1340" s="102" t="s">
        <v>1265</v>
      </c>
      <c r="H1340" s="221">
        <v>10440000</v>
      </c>
      <c r="I1340" s="42">
        <f t="shared" si="23"/>
        <v>10440000</v>
      </c>
      <c r="J1340" s="40" t="s">
        <v>1129</v>
      </c>
      <c r="K1340" s="40" t="s">
        <v>1130</v>
      </c>
      <c r="L1340" s="293" t="s">
        <v>186</v>
      </c>
    </row>
    <row r="1341" spans="2:12" ht="24" customHeight="1">
      <c r="B1341" s="44">
        <v>41116010</v>
      </c>
      <c r="C1341" s="295" t="s">
        <v>361</v>
      </c>
      <c r="D1341" s="220">
        <v>42430</v>
      </c>
      <c r="E1341" s="297" t="s">
        <v>1264</v>
      </c>
      <c r="F1341" s="46" t="s">
        <v>219</v>
      </c>
      <c r="G1341" s="102" t="s">
        <v>1265</v>
      </c>
      <c r="H1341" s="221">
        <v>11020000</v>
      </c>
      <c r="I1341" s="42">
        <f t="shared" si="23"/>
        <v>11020000</v>
      </c>
      <c r="J1341" s="40" t="s">
        <v>1129</v>
      </c>
      <c r="K1341" s="40" t="s">
        <v>1130</v>
      </c>
      <c r="L1341" s="293" t="s">
        <v>186</v>
      </c>
    </row>
    <row r="1342" spans="2:12" ht="24" customHeight="1">
      <c r="B1342" s="44">
        <v>41116010</v>
      </c>
      <c r="C1342" s="295" t="s">
        <v>362</v>
      </c>
      <c r="D1342" s="220">
        <v>42430</v>
      </c>
      <c r="E1342" s="297" t="s">
        <v>1264</v>
      </c>
      <c r="F1342" s="46" t="s">
        <v>219</v>
      </c>
      <c r="G1342" s="102" t="s">
        <v>1265</v>
      </c>
      <c r="H1342" s="221">
        <v>2900000</v>
      </c>
      <c r="I1342" s="42">
        <f t="shared" si="23"/>
        <v>2900000</v>
      </c>
      <c r="J1342" s="40" t="s">
        <v>1129</v>
      </c>
      <c r="K1342" s="40" t="s">
        <v>1130</v>
      </c>
      <c r="L1342" s="293" t="s">
        <v>186</v>
      </c>
    </row>
    <row r="1343" spans="2:12" ht="24" customHeight="1">
      <c r="B1343" s="44">
        <v>41116010</v>
      </c>
      <c r="C1343" s="295" t="s">
        <v>363</v>
      </c>
      <c r="D1343" s="220">
        <v>42430</v>
      </c>
      <c r="E1343" s="297" t="s">
        <v>1264</v>
      </c>
      <c r="F1343" s="46" t="s">
        <v>219</v>
      </c>
      <c r="G1343" s="102" t="s">
        <v>1265</v>
      </c>
      <c r="H1343" s="221">
        <v>16240000</v>
      </c>
      <c r="I1343" s="42">
        <f t="shared" si="23"/>
        <v>16240000</v>
      </c>
      <c r="J1343" s="40" t="s">
        <v>1129</v>
      </c>
      <c r="K1343" s="40" t="s">
        <v>1130</v>
      </c>
      <c r="L1343" s="293" t="s">
        <v>186</v>
      </c>
    </row>
    <row r="1344" spans="2:12" ht="24" customHeight="1">
      <c r="B1344" s="44">
        <v>41111600</v>
      </c>
      <c r="C1344" s="295" t="s">
        <v>364</v>
      </c>
      <c r="D1344" s="220">
        <v>42430</v>
      </c>
      <c r="E1344" s="297" t="s">
        <v>1264</v>
      </c>
      <c r="F1344" s="46" t="s">
        <v>219</v>
      </c>
      <c r="G1344" s="102" t="s">
        <v>1265</v>
      </c>
      <c r="H1344" s="221">
        <v>870000</v>
      </c>
      <c r="I1344" s="42">
        <f t="shared" si="23"/>
        <v>870000</v>
      </c>
      <c r="J1344" s="40" t="s">
        <v>1129</v>
      </c>
      <c r="K1344" s="40" t="s">
        <v>1130</v>
      </c>
      <c r="L1344" s="293" t="s">
        <v>186</v>
      </c>
    </row>
    <row r="1345" spans="2:12" ht="24" customHeight="1">
      <c r="B1345" s="44">
        <v>41122601</v>
      </c>
      <c r="C1345" s="295" t="s">
        <v>365</v>
      </c>
      <c r="D1345" s="220">
        <v>42430</v>
      </c>
      <c r="E1345" s="297" t="s">
        <v>1264</v>
      </c>
      <c r="F1345" s="46" t="s">
        <v>219</v>
      </c>
      <c r="G1345" s="102" t="s">
        <v>1265</v>
      </c>
      <c r="H1345" s="221">
        <v>191400</v>
      </c>
      <c r="I1345" s="42">
        <f t="shared" si="23"/>
        <v>191400</v>
      </c>
      <c r="J1345" s="40" t="s">
        <v>1129</v>
      </c>
      <c r="K1345" s="40" t="s">
        <v>1130</v>
      </c>
      <c r="L1345" s="293" t="s">
        <v>186</v>
      </c>
    </row>
    <row r="1346" spans="2:12" ht="24" customHeight="1">
      <c r="B1346" s="44">
        <v>41121800</v>
      </c>
      <c r="C1346" s="295" t="s">
        <v>366</v>
      </c>
      <c r="D1346" s="220">
        <v>42430</v>
      </c>
      <c r="E1346" s="297" t="s">
        <v>1264</v>
      </c>
      <c r="F1346" s="46" t="s">
        <v>219</v>
      </c>
      <c r="G1346" s="102" t="s">
        <v>1265</v>
      </c>
      <c r="H1346" s="221">
        <v>139200</v>
      </c>
      <c r="I1346" s="42">
        <f t="shared" si="23"/>
        <v>139200</v>
      </c>
      <c r="J1346" s="40" t="s">
        <v>1129</v>
      </c>
      <c r="K1346" s="40" t="s">
        <v>1130</v>
      </c>
      <c r="L1346" s="293" t="s">
        <v>186</v>
      </c>
    </row>
    <row r="1347" spans="2:12" ht="24" customHeight="1">
      <c r="B1347" s="44">
        <v>41121803</v>
      </c>
      <c r="C1347" s="295" t="s">
        <v>367</v>
      </c>
      <c r="D1347" s="220">
        <v>42430</v>
      </c>
      <c r="E1347" s="297" t="s">
        <v>1264</v>
      </c>
      <c r="F1347" s="46" t="s">
        <v>219</v>
      </c>
      <c r="G1347" s="102" t="s">
        <v>1265</v>
      </c>
      <c r="H1347" s="221">
        <v>37120</v>
      </c>
      <c r="I1347" s="42">
        <f t="shared" si="23"/>
        <v>37120</v>
      </c>
      <c r="J1347" s="40" t="s">
        <v>1129</v>
      </c>
      <c r="K1347" s="40" t="s">
        <v>1130</v>
      </c>
      <c r="L1347" s="293" t="s">
        <v>186</v>
      </c>
    </row>
    <row r="1348" spans="2:12" ht="24" customHeight="1">
      <c r="B1348" s="44">
        <v>41111600</v>
      </c>
      <c r="C1348" s="295" t="s">
        <v>368</v>
      </c>
      <c r="D1348" s="220">
        <v>42430</v>
      </c>
      <c r="E1348" s="297" t="s">
        <v>1264</v>
      </c>
      <c r="F1348" s="46" t="s">
        <v>219</v>
      </c>
      <c r="G1348" s="102" t="s">
        <v>1265</v>
      </c>
      <c r="H1348" s="221">
        <v>220400</v>
      </c>
      <c r="I1348" s="42">
        <f t="shared" si="23"/>
        <v>220400</v>
      </c>
      <c r="J1348" s="40" t="s">
        <v>1129</v>
      </c>
      <c r="K1348" s="40" t="s">
        <v>1130</v>
      </c>
      <c r="L1348" s="293" t="s">
        <v>186</v>
      </c>
    </row>
    <row r="1349" spans="2:12" ht="24" customHeight="1">
      <c r="B1349" s="44">
        <v>42290000</v>
      </c>
      <c r="C1349" s="295" t="s">
        <v>369</v>
      </c>
      <c r="D1349" s="220">
        <v>42430</v>
      </c>
      <c r="E1349" s="297" t="s">
        <v>1264</v>
      </c>
      <c r="F1349" s="46" t="s">
        <v>219</v>
      </c>
      <c r="G1349" s="102" t="s">
        <v>1265</v>
      </c>
      <c r="H1349" s="221">
        <v>626400</v>
      </c>
      <c r="I1349" s="42">
        <f t="shared" si="23"/>
        <v>626400</v>
      </c>
      <c r="J1349" s="40" t="s">
        <v>1129</v>
      </c>
      <c r="K1349" s="40" t="s">
        <v>1130</v>
      </c>
      <c r="L1349" s="293" t="s">
        <v>186</v>
      </c>
    </row>
    <row r="1350" spans="2:12" ht="24" customHeight="1">
      <c r="B1350" s="44">
        <v>42290000</v>
      </c>
      <c r="C1350" s="295" t="s">
        <v>370</v>
      </c>
      <c r="D1350" s="220">
        <v>42430</v>
      </c>
      <c r="E1350" s="297" t="s">
        <v>1264</v>
      </c>
      <c r="F1350" s="46" t="s">
        <v>219</v>
      </c>
      <c r="G1350" s="102" t="s">
        <v>1265</v>
      </c>
      <c r="H1350" s="221">
        <v>709920</v>
      </c>
      <c r="I1350" s="42">
        <f t="shared" si="23"/>
        <v>709920</v>
      </c>
      <c r="J1350" s="40" t="s">
        <v>1129</v>
      </c>
      <c r="K1350" s="40" t="s">
        <v>1130</v>
      </c>
      <c r="L1350" s="293" t="s">
        <v>186</v>
      </c>
    </row>
    <row r="1351" spans="2:12" ht="24" customHeight="1">
      <c r="B1351" s="44">
        <v>42290000</v>
      </c>
      <c r="C1351" s="295" t="s">
        <v>371</v>
      </c>
      <c r="D1351" s="220">
        <v>42430</v>
      </c>
      <c r="E1351" s="297" t="s">
        <v>1264</v>
      </c>
      <c r="F1351" s="46" t="s">
        <v>219</v>
      </c>
      <c r="G1351" s="102" t="s">
        <v>1265</v>
      </c>
      <c r="H1351" s="221">
        <v>464000</v>
      </c>
      <c r="I1351" s="42">
        <f t="shared" si="23"/>
        <v>464000</v>
      </c>
      <c r="J1351" s="40" t="s">
        <v>1129</v>
      </c>
      <c r="K1351" s="40" t="s">
        <v>1130</v>
      </c>
      <c r="L1351" s="293" t="s">
        <v>186</v>
      </c>
    </row>
    <row r="1352" spans="2:12" ht="24" customHeight="1">
      <c r="B1352" s="44">
        <v>42131604</v>
      </c>
      <c r="C1352" s="295" t="s">
        <v>372</v>
      </c>
      <c r="D1352" s="220">
        <v>42430</v>
      </c>
      <c r="E1352" s="297" t="s">
        <v>1264</v>
      </c>
      <c r="F1352" s="46" t="s">
        <v>219</v>
      </c>
      <c r="G1352" s="102" t="s">
        <v>1265</v>
      </c>
      <c r="H1352" s="221">
        <v>34800</v>
      </c>
      <c r="I1352" s="42">
        <f t="shared" si="23"/>
        <v>34800</v>
      </c>
      <c r="J1352" s="40" t="s">
        <v>1129</v>
      </c>
      <c r="K1352" s="40" t="s">
        <v>1130</v>
      </c>
      <c r="L1352" s="293" t="s">
        <v>186</v>
      </c>
    </row>
    <row r="1353" spans="2:12" ht="24" customHeight="1">
      <c r="B1353" s="44">
        <v>46182001</v>
      </c>
      <c r="C1353" s="295" t="s">
        <v>373</v>
      </c>
      <c r="D1353" s="220">
        <v>42430</v>
      </c>
      <c r="E1353" s="297" t="s">
        <v>1264</v>
      </c>
      <c r="F1353" s="46" t="s">
        <v>219</v>
      </c>
      <c r="G1353" s="102" t="s">
        <v>1265</v>
      </c>
      <c r="H1353" s="221">
        <v>23200</v>
      </c>
      <c r="I1353" s="42">
        <f t="shared" si="23"/>
        <v>23200</v>
      </c>
      <c r="J1353" s="40" t="s">
        <v>1129</v>
      </c>
      <c r="K1353" s="40" t="s">
        <v>1130</v>
      </c>
      <c r="L1353" s="293" t="s">
        <v>186</v>
      </c>
    </row>
    <row r="1354" spans="2:12" ht="24" customHeight="1">
      <c r="B1354" s="44">
        <v>42131607</v>
      </c>
      <c r="C1354" s="295" t="s">
        <v>374</v>
      </c>
      <c r="D1354" s="220">
        <v>42430</v>
      </c>
      <c r="E1354" s="297" t="s">
        <v>1264</v>
      </c>
      <c r="F1354" s="46" t="s">
        <v>219</v>
      </c>
      <c r="G1354" s="102" t="s">
        <v>1265</v>
      </c>
      <c r="H1354" s="221">
        <v>812000</v>
      </c>
      <c r="I1354" s="42">
        <f t="shared" si="23"/>
        <v>812000</v>
      </c>
      <c r="J1354" s="40" t="s">
        <v>1129</v>
      </c>
      <c r="K1354" s="40" t="s">
        <v>1130</v>
      </c>
      <c r="L1354" s="293" t="s">
        <v>186</v>
      </c>
    </row>
    <row r="1355" spans="2:12" ht="24" customHeight="1">
      <c r="B1355" s="44">
        <v>42132201</v>
      </c>
      <c r="C1355" s="295" t="s">
        <v>375</v>
      </c>
      <c r="D1355" s="220">
        <v>42430</v>
      </c>
      <c r="E1355" s="297" t="s">
        <v>1264</v>
      </c>
      <c r="F1355" s="46" t="s">
        <v>219</v>
      </c>
      <c r="G1355" s="102" t="s">
        <v>1265</v>
      </c>
      <c r="H1355" s="221">
        <v>220400</v>
      </c>
      <c r="I1355" s="42">
        <f t="shared" si="23"/>
        <v>220400</v>
      </c>
      <c r="J1355" s="40" t="s">
        <v>1129</v>
      </c>
      <c r="K1355" s="40" t="s">
        <v>1130</v>
      </c>
      <c r="L1355" s="293" t="s">
        <v>186</v>
      </c>
    </row>
    <row r="1356" spans="2:12" ht="24" customHeight="1">
      <c r="B1356" s="44">
        <v>41121702</v>
      </c>
      <c r="C1356" s="295" t="s">
        <v>376</v>
      </c>
      <c r="D1356" s="220">
        <v>42430</v>
      </c>
      <c r="E1356" s="297" t="s">
        <v>1264</v>
      </c>
      <c r="F1356" s="46" t="s">
        <v>219</v>
      </c>
      <c r="G1356" s="102" t="s">
        <v>1265</v>
      </c>
      <c r="H1356" s="221">
        <v>46400</v>
      </c>
      <c r="I1356" s="42">
        <f t="shared" si="23"/>
        <v>46400</v>
      </c>
      <c r="J1356" s="40" t="s">
        <v>1129</v>
      </c>
      <c r="K1356" s="40" t="s">
        <v>1130</v>
      </c>
      <c r="L1356" s="293" t="s">
        <v>186</v>
      </c>
    </row>
    <row r="1357" spans="2:12" ht="24" customHeight="1">
      <c r="B1357" s="44">
        <v>41116004</v>
      </c>
      <c r="C1357" s="295" t="s">
        <v>349</v>
      </c>
      <c r="D1357" s="220">
        <v>42430</v>
      </c>
      <c r="E1357" s="297" t="s">
        <v>1264</v>
      </c>
      <c r="F1357" s="46" t="s">
        <v>219</v>
      </c>
      <c r="G1357" s="102" t="s">
        <v>1265</v>
      </c>
      <c r="H1357" s="221">
        <v>23200</v>
      </c>
      <c r="I1357" s="42">
        <f t="shared" si="23"/>
        <v>23200</v>
      </c>
      <c r="J1357" s="40" t="s">
        <v>1129</v>
      </c>
      <c r="K1357" s="40" t="s">
        <v>1130</v>
      </c>
      <c r="L1357" s="293" t="s">
        <v>186</v>
      </c>
    </row>
    <row r="1358" spans="2:12" ht="24" customHeight="1">
      <c r="B1358" s="294">
        <v>41121800</v>
      </c>
      <c r="C1358" s="295" t="s">
        <v>377</v>
      </c>
      <c r="D1358" s="220">
        <v>42430</v>
      </c>
      <c r="E1358" s="297" t="s">
        <v>1264</v>
      </c>
      <c r="F1358" s="46" t="s">
        <v>219</v>
      </c>
      <c r="G1358" s="102" t="s">
        <v>1265</v>
      </c>
      <c r="H1358" s="221">
        <v>2784000</v>
      </c>
      <c r="I1358" s="42">
        <f t="shared" si="23"/>
        <v>2784000</v>
      </c>
      <c r="J1358" s="40" t="s">
        <v>1129</v>
      </c>
      <c r="K1358" s="40" t="s">
        <v>1130</v>
      </c>
      <c r="L1358" s="293" t="s">
        <v>186</v>
      </c>
    </row>
    <row r="1359" spans="2:12" ht="24" customHeight="1">
      <c r="B1359" s="294">
        <v>41121800</v>
      </c>
      <c r="C1359" s="295" t="s">
        <v>378</v>
      </c>
      <c r="D1359" s="220">
        <v>42430</v>
      </c>
      <c r="E1359" s="297" t="s">
        <v>1264</v>
      </c>
      <c r="F1359" s="46" t="s">
        <v>219</v>
      </c>
      <c r="G1359" s="102" t="s">
        <v>1265</v>
      </c>
      <c r="H1359" s="221">
        <v>34800</v>
      </c>
      <c r="I1359" s="42">
        <f t="shared" si="23"/>
        <v>34800</v>
      </c>
      <c r="J1359" s="40" t="s">
        <v>1129</v>
      </c>
      <c r="K1359" s="40" t="s">
        <v>1130</v>
      </c>
      <c r="L1359" s="293" t="s">
        <v>186</v>
      </c>
    </row>
    <row r="1360" spans="2:12" ht="24" customHeight="1">
      <c r="B1360" s="294">
        <v>41121800</v>
      </c>
      <c r="C1360" s="295" t="s">
        <v>379</v>
      </c>
      <c r="D1360" s="220">
        <v>42430</v>
      </c>
      <c r="E1360" s="297" t="s">
        <v>1264</v>
      </c>
      <c r="F1360" s="46" t="s">
        <v>219</v>
      </c>
      <c r="G1360" s="102" t="s">
        <v>1265</v>
      </c>
      <c r="H1360" s="221">
        <v>87000</v>
      </c>
      <c r="I1360" s="42">
        <f t="shared" si="23"/>
        <v>87000</v>
      </c>
      <c r="J1360" s="40" t="s">
        <v>1129</v>
      </c>
      <c r="K1360" s="40" t="s">
        <v>1130</v>
      </c>
      <c r="L1360" s="293" t="s">
        <v>186</v>
      </c>
    </row>
    <row r="1361" spans="2:12" ht="24" customHeight="1">
      <c r="B1361" s="294">
        <v>41121800</v>
      </c>
      <c r="C1361" s="295" t="s">
        <v>350</v>
      </c>
      <c r="D1361" s="220">
        <v>42430</v>
      </c>
      <c r="E1361" s="297" t="s">
        <v>1264</v>
      </c>
      <c r="F1361" s="46" t="s">
        <v>219</v>
      </c>
      <c r="G1361" s="102" t="s">
        <v>1265</v>
      </c>
      <c r="H1361" s="221">
        <v>11600</v>
      </c>
      <c r="I1361" s="42">
        <f t="shared" si="23"/>
        <v>11600</v>
      </c>
      <c r="J1361" s="40" t="s">
        <v>1129</v>
      </c>
      <c r="K1361" s="40" t="s">
        <v>1130</v>
      </c>
      <c r="L1361" s="293" t="s">
        <v>186</v>
      </c>
    </row>
    <row r="1362" spans="2:12" ht="24" customHeight="1">
      <c r="B1362" s="294">
        <v>41121800</v>
      </c>
      <c r="C1362" s="295" t="s">
        <v>380</v>
      </c>
      <c r="D1362" s="220">
        <v>42430</v>
      </c>
      <c r="E1362" s="297" t="s">
        <v>1264</v>
      </c>
      <c r="F1362" s="46" t="s">
        <v>219</v>
      </c>
      <c r="G1362" s="102" t="s">
        <v>1265</v>
      </c>
      <c r="H1362" s="221">
        <v>69600</v>
      </c>
      <c r="I1362" s="42">
        <f t="shared" si="23"/>
        <v>69600</v>
      </c>
      <c r="J1362" s="40" t="s">
        <v>1129</v>
      </c>
      <c r="K1362" s="40" t="s">
        <v>1130</v>
      </c>
      <c r="L1362" s="293" t="s">
        <v>186</v>
      </c>
    </row>
    <row r="1363" spans="2:12" ht="24" customHeight="1">
      <c r="B1363" s="294">
        <v>41121800</v>
      </c>
      <c r="C1363" s="295" t="s">
        <v>381</v>
      </c>
      <c r="D1363" s="220">
        <v>42430</v>
      </c>
      <c r="E1363" s="297" t="s">
        <v>1264</v>
      </c>
      <c r="F1363" s="46" t="s">
        <v>219</v>
      </c>
      <c r="G1363" s="102" t="s">
        <v>1265</v>
      </c>
      <c r="H1363" s="221">
        <v>6960</v>
      </c>
      <c r="I1363" s="42">
        <f t="shared" si="23"/>
        <v>6960</v>
      </c>
      <c r="J1363" s="40" t="s">
        <v>1129</v>
      </c>
      <c r="K1363" s="40" t="s">
        <v>1130</v>
      </c>
      <c r="L1363" s="293" t="s">
        <v>186</v>
      </c>
    </row>
    <row r="1364" spans="2:12" ht="24" customHeight="1">
      <c r="B1364" s="294">
        <v>41121800</v>
      </c>
      <c r="C1364" s="295" t="s">
        <v>382</v>
      </c>
      <c r="D1364" s="220">
        <v>42430</v>
      </c>
      <c r="E1364" s="297" t="s">
        <v>1264</v>
      </c>
      <c r="F1364" s="46" t="s">
        <v>219</v>
      </c>
      <c r="G1364" s="102" t="s">
        <v>1265</v>
      </c>
      <c r="H1364" s="221">
        <v>92800</v>
      </c>
      <c r="I1364" s="42">
        <f aca="true" t="shared" si="24" ref="I1364:I1427">H1364</f>
        <v>92800</v>
      </c>
      <c r="J1364" s="40" t="s">
        <v>1129</v>
      </c>
      <c r="K1364" s="40" t="s">
        <v>1130</v>
      </c>
      <c r="L1364" s="293" t="s">
        <v>186</v>
      </c>
    </row>
    <row r="1365" spans="2:12" ht="24" customHeight="1">
      <c r="B1365" s="294">
        <v>41121800</v>
      </c>
      <c r="C1365" s="295" t="s">
        <v>383</v>
      </c>
      <c r="D1365" s="220">
        <v>42430</v>
      </c>
      <c r="E1365" s="297" t="s">
        <v>1264</v>
      </c>
      <c r="F1365" s="46" t="s">
        <v>219</v>
      </c>
      <c r="G1365" s="102" t="s">
        <v>1265</v>
      </c>
      <c r="H1365" s="221">
        <v>116000</v>
      </c>
      <c r="I1365" s="42">
        <f t="shared" si="24"/>
        <v>116000</v>
      </c>
      <c r="J1365" s="40" t="s">
        <v>1129</v>
      </c>
      <c r="K1365" s="40" t="s">
        <v>1130</v>
      </c>
      <c r="L1365" s="293" t="s">
        <v>186</v>
      </c>
    </row>
    <row r="1366" spans="2:12" ht="24" customHeight="1">
      <c r="B1366" s="294">
        <v>41121800</v>
      </c>
      <c r="C1366" s="295" t="s">
        <v>384</v>
      </c>
      <c r="D1366" s="220">
        <v>42430</v>
      </c>
      <c r="E1366" s="297" t="s">
        <v>1264</v>
      </c>
      <c r="F1366" s="46" t="s">
        <v>219</v>
      </c>
      <c r="G1366" s="102" t="s">
        <v>1265</v>
      </c>
      <c r="H1366" s="221">
        <v>128760</v>
      </c>
      <c r="I1366" s="42">
        <f t="shared" si="24"/>
        <v>128760</v>
      </c>
      <c r="J1366" s="40" t="s">
        <v>1129</v>
      </c>
      <c r="K1366" s="40" t="s">
        <v>1130</v>
      </c>
      <c r="L1366" s="293" t="s">
        <v>186</v>
      </c>
    </row>
    <row r="1367" spans="2:12" ht="24" customHeight="1">
      <c r="B1367" s="44">
        <v>41116004</v>
      </c>
      <c r="C1367" s="138" t="s">
        <v>385</v>
      </c>
      <c r="D1367" s="220">
        <v>42430</v>
      </c>
      <c r="E1367" s="297" t="s">
        <v>1264</v>
      </c>
      <c r="F1367" s="46" t="s">
        <v>219</v>
      </c>
      <c r="G1367" s="102" t="s">
        <v>1265</v>
      </c>
      <c r="H1367" s="245">
        <v>870000</v>
      </c>
      <c r="I1367" s="42">
        <f t="shared" si="24"/>
        <v>870000</v>
      </c>
      <c r="J1367" s="40" t="s">
        <v>1129</v>
      </c>
      <c r="K1367" s="40" t="s">
        <v>1130</v>
      </c>
      <c r="L1367" s="293" t="s">
        <v>186</v>
      </c>
    </row>
    <row r="1368" spans="2:12" ht="24" customHeight="1">
      <c r="B1368" s="160">
        <v>41116011</v>
      </c>
      <c r="C1368" s="138" t="s">
        <v>386</v>
      </c>
      <c r="D1368" s="220">
        <v>42430</v>
      </c>
      <c r="E1368" s="297" t="s">
        <v>1264</v>
      </c>
      <c r="F1368" s="46" t="s">
        <v>219</v>
      </c>
      <c r="G1368" s="102" t="s">
        <v>1265</v>
      </c>
      <c r="H1368" s="245">
        <v>76560</v>
      </c>
      <c r="I1368" s="42">
        <f t="shared" si="24"/>
        <v>76560</v>
      </c>
      <c r="J1368" s="40" t="s">
        <v>1129</v>
      </c>
      <c r="K1368" s="40" t="s">
        <v>1130</v>
      </c>
      <c r="L1368" s="293" t="s">
        <v>186</v>
      </c>
    </row>
    <row r="1369" spans="2:12" ht="24" customHeight="1">
      <c r="B1369" s="160">
        <v>41116011</v>
      </c>
      <c r="C1369" s="138" t="s">
        <v>387</v>
      </c>
      <c r="D1369" s="220">
        <v>42430</v>
      </c>
      <c r="E1369" s="297" t="s">
        <v>1264</v>
      </c>
      <c r="F1369" s="46" t="s">
        <v>219</v>
      </c>
      <c r="G1369" s="102" t="s">
        <v>1265</v>
      </c>
      <c r="H1369" s="245">
        <v>60320</v>
      </c>
      <c r="I1369" s="42">
        <f t="shared" si="24"/>
        <v>60320</v>
      </c>
      <c r="J1369" s="40" t="s">
        <v>1129</v>
      </c>
      <c r="K1369" s="40" t="s">
        <v>1130</v>
      </c>
      <c r="L1369" s="293" t="s">
        <v>186</v>
      </c>
    </row>
    <row r="1370" spans="2:12" ht="24" customHeight="1">
      <c r="B1370" s="160">
        <v>41116011</v>
      </c>
      <c r="C1370" s="138" t="s">
        <v>388</v>
      </c>
      <c r="D1370" s="220">
        <v>42430</v>
      </c>
      <c r="E1370" s="297" t="s">
        <v>1264</v>
      </c>
      <c r="F1370" s="46" t="s">
        <v>219</v>
      </c>
      <c r="G1370" s="102" t="s">
        <v>1265</v>
      </c>
      <c r="H1370" s="245">
        <v>97440</v>
      </c>
      <c r="I1370" s="42">
        <f t="shared" si="24"/>
        <v>97440</v>
      </c>
      <c r="J1370" s="40" t="s">
        <v>1129</v>
      </c>
      <c r="K1370" s="40" t="s">
        <v>1130</v>
      </c>
      <c r="L1370" s="293" t="s">
        <v>186</v>
      </c>
    </row>
    <row r="1371" spans="2:12" ht="24" customHeight="1">
      <c r="B1371" s="160">
        <v>41116011</v>
      </c>
      <c r="C1371" s="138" t="s">
        <v>389</v>
      </c>
      <c r="D1371" s="220">
        <v>42430</v>
      </c>
      <c r="E1371" s="297" t="s">
        <v>1264</v>
      </c>
      <c r="F1371" s="46" t="s">
        <v>219</v>
      </c>
      <c r="G1371" s="102" t="s">
        <v>1265</v>
      </c>
      <c r="H1371" s="245">
        <v>53360</v>
      </c>
      <c r="I1371" s="42">
        <f t="shared" si="24"/>
        <v>53360</v>
      </c>
      <c r="J1371" s="40" t="s">
        <v>1129</v>
      </c>
      <c r="K1371" s="40" t="s">
        <v>1130</v>
      </c>
      <c r="L1371" s="293" t="s">
        <v>186</v>
      </c>
    </row>
    <row r="1372" spans="2:12" ht="24" customHeight="1">
      <c r="B1372" s="160">
        <v>41116011</v>
      </c>
      <c r="C1372" s="138" t="s">
        <v>390</v>
      </c>
      <c r="D1372" s="220">
        <v>42430</v>
      </c>
      <c r="E1372" s="297" t="s">
        <v>1264</v>
      </c>
      <c r="F1372" s="46" t="s">
        <v>219</v>
      </c>
      <c r="G1372" s="102" t="s">
        <v>1265</v>
      </c>
      <c r="H1372" s="245">
        <v>4572720</v>
      </c>
      <c r="I1372" s="42">
        <f t="shared" si="24"/>
        <v>4572720</v>
      </c>
      <c r="J1372" s="40" t="s">
        <v>1129</v>
      </c>
      <c r="K1372" s="40" t="s">
        <v>1130</v>
      </c>
      <c r="L1372" s="293" t="s">
        <v>186</v>
      </c>
    </row>
    <row r="1373" spans="2:12" ht="24" customHeight="1">
      <c r="B1373" s="160">
        <v>41116011</v>
      </c>
      <c r="C1373" s="138" t="s">
        <v>391</v>
      </c>
      <c r="D1373" s="220">
        <v>42430</v>
      </c>
      <c r="E1373" s="297" t="s">
        <v>1264</v>
      </c>
      <c r="F1373" s="46" t="s">
        <v>219</v>
      </c>
      <c r="G1373" s="102" t="s">
        <v>1265</v>
      </c>
      <c r="H1373" s="245">
        <v>8500480</v>
      </c>
      <c r="I1373" s="42">
        <f t="shared" si="24"/>
        <v>8500480</v>
      </c>
      <c r="J1373" s="40" t="s">
        <v>1129</v>
      </c>
      <c r="K1373" s="40" t="s">
        <v>1130</v>
      </c>
      <c r="L1373" s="293" t="s">
        <v>186</v>
      </c>
    </row>
    <row r="1374" spans="2:12" ht="24" customHeight="1">
      <c r="B1374" s="160">
        <v>41116011</v>
      </c>
      <c r="C1374" s="138" t="s">
        <v>392</v>
      </c>
      <c r="D1374" s="220">
        <v>42430</v>
      </c>
      <c r="E1374" s="297" t="s">
        <v>1264</v>
      </c>
      <c r="F1374" s="46" t="s">
        <v>219</v>
      </c>
      <c r="G1374" s="102" t="s">
        <v>1265</v>
      </c>
      <c r="H1374" s="245">
        <v>1746960</v>
      </c>
      <c r="I1374" s="42">
        <f t="shared" si="24"/>
        <v>1746960</v>
      </c>
      <c r="J1374" s="40" t="s">
        <v>1129</v>
      </c>
      <c r="K1374" s="40" t="s">
        <v>1130</v>
      </c>
      <c r="L1374" s="293" t="s">
        <v>186</v>
      </c>
    </row>
    <row r="1375" spans="2:12" ht="24" customHeight="1">
      <c r="B1375" s="160">
        <v>41116011</v>
      </c>
      <c r="C1375" s="138" t="s">
        <v>393</v>
      </c>
      <c r="D1375" s="220">
        <v>42430</v>
      </c>
      <c r="E1375" s="297" t="s">
        <v>1264</v>
      </c>
      <c r="F1375" s="46" t="s">
        <v>219</v>
      </c>
      <c r="G1375" s="102" t="s">
        <v>1265</v>
      </c>
      <c r="H1375" s="245">
        <v>1806120</v>
      </c>
      <c r="I1375" s="42">
        <f t="shared" si="24"/>
        <v>1806120</v>
      </c>
      <c r="J1375" s="40" t="s">
        <v>1129</v>
      </c>
      <c r="K1375" s="40" t="s">
        <v>1130</v>
      </c>
      <c r="L1375" s="293" t="s">
        <v>186</v>
      </c>
    </row>
    <row r="1376" spans="2:12" ht="24" customHeight="1">
      <c r="B1376" s="160">
        <v>41116011</v>
      </c>
      <c r="C1376" s="138" t="s">
        <v>394</v>
      </c>
      <c r="D1376" s="220">
        <v>42430</v>
      </c>
      <c r="E1376" s="297" t="s">
        <v>1264</v>
      </c>
      <c r="F1376" s="46" t="s">
        <v>219</v>
      </c>
      <c r="G1376" s="102" t="s">
        <v>1265</v>
      </c>
      <c r="H1376" s="245">
        <v>1081120</v>
      </c>
      <c r="I1376" s="42">
        <f t="shared" si="24"/>
        <v>1081120</v>
      </c>
      <c r="J1376" s="40" t="s">
        <v>1129</v>
      </c>
      <c r="K1376" s="40" t="s">
        <v>1130</v>
      </c>
      <c r="L1376" s="293" t="s">
        <v>186</v>
      </c>
    </row>
    <row r="1377" spans="2:12" ht="24" customHeight="1">
      <c r="B1377" s="160">
        <v>41116011</v>
      </c>
      <c r="C1377" s="138" t="s">
        <v>395</v>
      </c>
      <c r="D1377" s="220">
        <v>42430</v>
      </c>
      <c r="E1377" s="297" t="s">
        <v>1264</v>
      </c>
      <c r="F1377" s="46" t="s">
        <v>219</v>
      </c>
      <c r="G1377" s="102" t="s">
        <v>1265</v>
      </c>
      <c r="H1377" s="245">
        <v>689040</v>
      </c>
      <c r="I1377" s="42">
        <f t="shared" si="24"/>
        <v>689040</v>
      </c>
      <c r="J1377" s="40" t="s">
        <v>1129</v>
      </c>
      <c r="K1377" s="40" t="s">
        <v>1130</v>
      </c>
      <c r="L1377" s="293" t="s">
        <v>186</v>
      </c>
    </row>
    <row r="1378" spans="2:12" ht="24" customHeight="1">
      <c r="B1378" s="160">
        <v>41116011</v>
      </c>
      <c r="C1378" s="138" t="s">
        <v>396</v>
      </c>
      <c r="D1378" s="220">
        <v>42430</v>
      </c>
      <c r="E1378" s="297" t="s">
        <v>1264</v>
      </c>
      <c r="F1378" s="46" t="s">
        <v>219</v>
      </c>
      <c r="G1378" s="102" t="s">
        <v>1265</v>
      </c>
      <c r="H1378" s="245">
        <v>689040</v>
      </c>
      <c r="I1378" s="42">
        <f t="shared" si="24"/>
        <v>689040</v>
      </c>
      <c r="J1378" s="40" t="s">
        <v>1129</v>
      </c>
      <c r="K1378" s="40" t="s">
        <v>1130</v>
      </c>
      <c r="L1378" s="293" t="s">
        <v>186</v>
      </c>
    </row>
    <row r="1379" spans="2:12" ht="24" customHeight="1">
      <c r="B1379" s="160">
        <v>41116011</v>
      </c>
      <c r="C1379" s="138" t="s">
        <v>397</v>
      </c>
      <c r="D1379" s="220">
        <v>42430</v>
      </c>
      <c r="E1379" s="297" t="s">
        <v>1264</v>
      </c>
      <c r="F1379" s="46" t="s">
        <v>219</v>
      </c>
      <c r="G1379" s="102" t="s">
        <v>1265</v>
      </c>
      <c r="H1379" s="245">
        <v>586960</v>
      </c>
      <c r="I1379" s="42">
        <f t="shared" si="24"/>
        <v>586960</v>
      </c>
      <c r="J1379" s="40" t="s">
        <v>1129</v>
      </c>
      <c r="K1379" s="40" t="s">
        <v>1130</v>
      </c>
      <c r="L1379" s="293" t="s">
        <v>186</v>
      </c>
    </row>
    <row r="1380" spans="2:12" ht="24" customHeight="1">
      <c r="B1380" s="160">
        <v>41116011</v>
      </c>
      <c r="C1380" s="138" t="s">
        <v>398</v>
      </c>
      <c r="D1380" s="220">
        <v>42430</v>
      </c>
      <c r="E1380" s="297" t="s">
        <v>1264</v>
      </c>
      <c r="F1380" s="46" t="s">
        <v>219</v>
      </c>
      <c r="G1380" s="102" t="s">
        <v>1265</v>
      </c>
      <c r="H1380" s="245">
        <v>795760</v>
      </c>
      <c r="I1380" s="42">
        <f t="shared" si="24"/>
        <v>795760</v>
      </c>
      <c r="J1380" s="40" t="s">
        <v>1129</v>
      </c>
      <c r="K1380" s="40" t="s">
        <v>1130</v>
      </c>
      <c r="L1380" s="293" t="s">
        <v>186</v>
      </c>
    </row>
    <row r="1381" spans="2:12" ht="24" customHeight="1">
      <c r="B1381" s="160">
        <v>41116011</v>
      </c>
      <c r="C1381" s="138" t="s">
        <v>399</v>
      </c>
      <c r="D1381" s="220">
        <v>42430</v>
      </c>
      <c r="E1381" s="297" t="s">
        <v>1264</v>
      </c>
      <c r="F1381" s="46" t="s">
        <v>219</v>
      </c>
      <c r="G1381" s="102" t="s">
        <v>1265</v>
      </c>
      <c r="H1381" s="245">
        <v>1314280</v>
      </c>
      <c r="I1381" s="42">
        <f t="shared" si="24"/>
        <v>1314280</v>
      </c>
      <c r="J1381" s="40" t="s">
        <v>1129</v>
      </c>
      <c r="K1381" s="40" t="s">
        <v>1130</v>
      </c>
      <c r="L1381" s="293" t="s">
        <v>186</v>
      </c>
    </row>
    <row r="1382" spans="2:12" ht="24" customHeight="1">
      <c r="B1382" s="160">
        <v>41116011</v>
      </c>
      <c r="C1382" s="138" t="s">
        <v>400</v>
      </c>
      <c r="D1382" s="220">
        <v>42430</v>
      </c>
      <c r="E1382" s="297" t="s">
        <v>1264</v>
      </c>
      <c r="F1382" s="46" t="s">
        <v>219</v>
      </c>
      <c r="G1382" s="102" t="s">
        <v>1265</v>
      </c>
      <c r="H1382" s="245">
        <v>1286440</v>
      </c>
      <c r="I1382" s="42">
        <f t="shared" si="24"/>
        <v>1286440</v>
      </c>
      <c r="J1382" s="40" t="s">
        <v>1129</v>
      </c>
      <c r="K1382" s="40" t="s">
        <v>1130</v>
      </c>
      <c r="L1382" s="293" t="s">
        <v>186</v>
      </c>
    </row>
    <row r="1383" spans="2:12" ht="24" customHeight="1">
      <c r="B1383" s="160">
        <v>41116011</v>
      </c>
      <c r="C1383" s="138" t="s">
        <v>401</v>
      </c>
      <c r="D1383" s="220">
        <v>42430</v>
      </c>
      <c r="E1383" s="297" t="s">
        <v>1264</v>
      </c>
      <c r="F1383" s="46" t="s">
        <v>219</v>
      </c>
      <c r="G1383" s="102" t="s">
        <v>1265</v>
      </c>
      <c r="H1383" s="245">
        <v>1315440</v>
      </c>
      <c r="I1383" s="42">
        <f t="shared" si="24"/>
        <v>1315440</v>
      </c>
      <c r="J1383" s="40" t="s">
        <v>1129</v>
      </c>
      <c r="K1383" s="40" t="s">
        <v>1130</v>
      </c>
      <c r="L1383" s="293" t="s">
        <v>186</v>
      </c>
    </row>
    <row r="1384" spans="2:12" ht="24" customHeight="1">
      <c r="B1384" s="160">
        <v>41116011</v>
      </c>
      <c r="C1384" s="138" t="s">
        <v>402</v>
      </c>
      <c r="D1384" s="220">
        <v>42430</v>
      </c>
      <c r="E1384" s="297" t="s">
        <v>1264</v>
      </c>
      <c r="F1384" s="46" t="s">
        <v>219</v>
      </c>
      <c r="G1384" s="102" t="s">
        <v>1265</v>
      </c>
      <c r="H1384" s="245">
        <v>3057760</v>
      </c>
      <c r="I1384" s="42">
        <f t="shared" si="24"/>
        <v>3057760</v>
      </c>
      <c r="J1384" s="40" t="s">
        <v>1129</v>
      </c>
      <c r="K1384" s="40" t="s">
        <v>1130</v>
      </c>
      <c r="L1384" s="293" t="s">
        <v>186</v>
      </c>
    </row>
    <row r="1385" spans="2:12" ht="24" customHeight="1">
      <c r="B1385" s="160">
        <v>41116011</v>
      </c>
      <c r="C1385" s="138" t="s">
        <v>403</v>
      </c>
      <c r="D1385" s="220">
        <v>42430</v>
      </c>
      <c r="E1385" s="297" t="s">
        <v>1264</v>
      </c>
      <c r="F1385" s="46" t="s">
        <v>219</v>
      </c>
      <c r="G1385" s="102" t="s">
        <v>1265</v>
      </c>
      <c r="H1385" s="245">
        <v>2050880</v>
      </c>
      <c r="I1385" s="42">
        <f t="shared" si="24"/>
        <v>2050880</v>
      </c>
      <c r="J1385" s="40" t="s">
        <v>1129</v>
      </c>
      <c r="K1385" s="40" t="s">
        <v>1130</v>
      </c>
      <c r="L1385" s="293" t="s">
        <v>186</v>
      </c>
    </row>
    <row r="1386" spans="2:12" ht="24" customHeight="1">
      <c r="B1386" s="160">
        <v>41116011</v>
      </c>
      <c r="C1386" s="138" t="s">
        <v>404</v>
      </c>
      <c r="D1386" s="220">
        <v>42430</v>
      </c>
      <c r="E1386" s="297" t="s">
        <v>1264</v>
      </c>
      <c r="F1386" s="46" t="s">
        <v>219</v>
      </c>
      <c r="G1386" s="102" t="s">
        <v>1265</v>
      </c>
      <c r="H1386" s="245">
        <v>18457920</v>
      </c>
      <c r="I1386" s="42">
        <f t="shared" si="24"/>
        <v>18457920</v>
      </c>
      <c r="J1386" s="40" t="s">
        <v>1129</v>
      </c>
      <c r="K1386" s="40" t="s">
        <v>1130</v>
      </c>
      <c r="L1386" s="293" t="s">
        <v>186</v>
      </c>
    </row>
    <row r="1387" spans="2:12" ht="24" customHeight="1">
      <c r="B1387" s="160">
        <v>41116011</v>
      </c>
      <c r="C1387" s="138" t="s">
        <v>405</v>
      </c>
      <c r="D1387" s="220">
        <v>42430</v>
      </c>
      <c r="E1387" s="297" t="s">
        <v>1264</v>
      </c>
      <c r="F1387" s="46" t="s">
        <v>219</v>
      </c>
      <c r="G1387" s="102" t="s">
        <v>1265</v>
      </c>
      <c r="H1387" s="245">
        <v>26350560</v>
      </c>
      <c r="I1387" s="42">
        <f t="shared" si="24"/>
        <v>26350560</v>
      </c>
      <c r="J1387" s="40" t="s">
        <v>1129</v>
      </c>
      <c r="K1387" s="40" t="s">
        <v>1130</v>
      </c>
      <c r="L1387" s="293" t="s">
        <v>186</v>
      </c>
    </row>
    <row r="1388" spans="2:12" ht="24" customHeight="1">
      <c r="B1388" s="160">
        <v>41116011</v>
      </c>
      <c r="C1388" s="138" t="s">
        <v>406</v>
      </c>
      <c r="D1388" s="220">
        <v>42430</v>
      </c>
      <c r="E1388" s="297" t="s">
        <v>1264</v>
      </c>
      <c r="F1388" s="46" t="s">
        <v>219</v>
      </c>
      <c r="G1388" s="102" t="s">
        <v>1265</v>
      </c>
      <c r="H1388" s="245">
        <v>8932000</v>
      </c>
      <c r="I1388" s="42">
        <f t="shared" si="24"/>
        <v>8932000</v>
      </c>
      <c r="J1388" s="40" t="s">
        <v>1129</v>
      </c>
      <c r="K1388" s="40" t="s">
        <v>1130</v>
      </c>
      <c r="L1388" s="293" t="s">
        <v>186</v>
      </c>
    </row>
    <row r="1389" spans="2:12" ht="24" customHeight="1">
      <c r="B1389" s="160">
        <v>41116011</v>
      </c>
      <c r="C1389" s="138" t="s">
        <v>407</v>
      </c>
      <c r="D1389" s="220">
        <v>42430</v>
      </c>
      <c r="E1389" s="297" t="s">
        <v>1264</v>
      </c>
      <c r="F1389" s="46" t="s">
        <v>219</v>
      </c>
      <c r="G1389" s="102" t="s">
        <v>1265</v>
      </c>
      <c r="H1389" s="245">
        <v>1784080</v>
      </c>
      <c r="I1389" s="42">
        <f t="shared" si="24"/>
        <v>1784080</v>
      </c>
      <c r="J1389" s="40" t="s">
        <v>1129</v>
      </c>
      <c r="K1389" s="40" t="s">
        <v>1130</v>
      </c>
      <c r="L1389" s="293" t="s">
        <v>186</v>
      </c>
    </row>
    <row r="1390" spans="2:12" ht="24" customHeight="1">
      <c r="B1390" s="160">
        <v>41116011</v>
      </c>
      <c r="C1390" s="138" t="s">
        <v>408</v>
      </c>
      <c r="D1390" s="220">
        <v>42430</v>
      </c>
      <c r="E1390" s="297" t="s">
        <v>1264</v>
      </c>
      <c r="F1390" s="46" t="s">
        <v>219</v>
      </c>
      <c r="G1390" s="102" t="s">
        <v>1265</v>
      </c>
      <c r="H1390" s="245">
        <v>962800</v>
      </c>
      <c r="I1390" s="42">
        <f t="shared" si="24"/>
        <v>962800</v>
      </c>
      <c r="J1390" s="40" t="s">
        <v>1129</v>
      </c>
      <c r="K1390" s="40" t="s">
        <v>1130</v>
      </c>
      <c r="L1390" s="293" t="s">
        <v>186</v>
      </c>
    </row>
    <row r="1391" spans="2:12" ht="24" customHeight="1">
      <c r="B1391" s="160">
        <v>41116011</v>
      </c>
      <c r="C1391" s="138" t="s">
        <v>409</v>
      </c>
      <c r="D1391" s="220">
        <v>42430</v>
      </c>
      <c r="E1391" s="297" t="s">
        <v>1264</v>
      </c>
      <c r="F1391" s="46" t="s">
        <v>219</v>
      </c>
      <c r="G1391" s="102" t="s">
        <v>1265</v>
      </c>
      <c r="H1391" s="245">
        <v>685560</v>
      </c>
      <c r="I1391" s="42">
        <f t="shared" si="24"/>
        <v>685560</v>
      </c>
      <c r="J1391" s="40" t="s">
        <v>1129</v>
      </c>
      <c r="K1391" s="40" t="s">
        <v>1130</v>
      </c>
      <c r="L1391" s="293" t="s">
        <v>186</v>
      </c>
    </row>
    <row r="1392" spans="2:12" ht="24" customHeight="1">
      <c r="B1392" s="160">
        <v>41116011</v>
      </c>
      <c r="C1392" s="138" t="s">
        <v>410</v>
      </c>
      <c r="D1392" s="220">
        <v>42430</v>
      </c>
      <c r="E1392" s="297" t="s">
        <v>1264</v>
      </c>
      <c r="F1392" s="46" t="s">
        <v>219</v>
      </c>
      <c r="G1392" s="102" t="s">
        <v>1265</v>
      </c>
      <c r="H1392" s="245">
        <v>603200</v>
      </c>
      <c r="I1392" s="42">
        <f t="shared" si="24"/>
        <v>603200</v>
      </c>
      <c r="J1392" s="40" t="s">
        <v>1129</v>
      </c>
      <c r="K1392" s="40" t="s">
        <v>1130</v>
      </c>
      <c r="L1392" s="293" t="s">
        <v>186</v>
      </c>
    </row>
    <row r="1393" spans="2:12" ht="24" customHeight="1">
      <c r="B1393" s="160">
        <v>41116011</v>
      </c>
      <c r="C1393" s="138" t="s">
        <v>411</v>
      </c>
      <c r="D1393" s="220">
        <v>42430</v>
      </c>
      <c r="E1393" s="297" t="s">
        <v>1264</v>
      </c>
      <c r="F1393" s="46" t="s">
        <v>219</v>
      </c>
      <c r="G1393" s="102" t="s">
        <v>1265</v>
      </c>
      <c r="H1393" s="245">
        <v>603200</v>
      </c>
      <c r="I1393" s="42">
        <f t="shared" si="24"/>
        <v>603200</v>
      </c>
      <c r="J1393" s="40" t="s">
        <v>1129</v>
      </c>
      <c r="K1393" s="40" t="s">
        <v>1130</v>
      </c>
      <c r="L1393" s="293" t="s">
        <v>186</v>
      </c>
    </row>
    <row r="1394" spans="2:12" ht="24" customHeight="1">
      <c r="B1394" s="160">
        <v>41116011</v>
      </c>
      <c r="C1394" s="138" t="s">
        <v>412</v>
      </c>
      <c r="D1394" s="220">
        <v>42430</v>
      </c>
      <c r="E1394" s="297" t="s">
        <v>1264</v>
      </c>
      <c r="F1394" s="46" t="s">
        <v>219</v>
      </c>
      <c r="G1394" s="102" t="s">
        <v>1265</v>
      </c>
      <c r="H1394" s="245">
        <v>603200</v>
      </c>
      <c r="I1394" s="42">
        <f t="shared" si="24"/>
        <v>603200</v>
      </c>
      <c r="J1394" s="40" t="s">
        <v>1129</v>
      </c>
      <c r="K1394" s="40" t="s">
        <v>1130</v>
      </c>
      <c r="L1394" s="293" t="s">
        <v>186</v>
      </c>
    </row>
    <row r="1395" spans="2:12" ht="24" customHeight="1">
      <c r="B1395" s="160">
        <v>41116011</v>
      </c>
      <c r="C1395" s="138" t="s">
        <v>413</v>
      </c>
      <c r="D1395" s="220">
        <v>42430</v>
      </c>
      <c r="E1395" s="297" t="s">
        <v>1264</v>
      </c>
      <c r="F1395" s="46" t="s">
        <v>219</v>
      </c>
      <c r="G1395" s="102" t="s">
        <v>1265</v>
      </c>
      <c r="H1395" s="245">
        <v>603200</v>
      </c>
      <c r="I1395" s="42">
        <f t="shared" si="24"/>
        <v>603200</v>
      </c>
      <c r="J1395" s="40" t="s">
        <v>1129</v>
      </c>
      <c r="K1395" s="40" t="s">
        <v>1130</v>
      </c>
      <c r="L1395" s="293" t="s">
        <v>186</v>
      </c>
    </row>
    <row r="1396" spans="2:12" ht="24" customHeight="1">
      <c r="B1396" s="160">
        <v>41116011</v>
      </c>
      <c r="C1396" s="138" t="s">
        <v>414</v>
      </c>
      <c r="D1396" s="220">
        <v>42430</v>
      </c>
      <c r="E1396" s="297" t="s">
        <v>1264</v>
      </c>
      <c r="F1396" s="46" t="s">
        <v>219</v>
      </c>
      <c r="G1396" s="102" t="s">
        <v>1265</v>
      </c>
      <c r="H1396" s="245">
        <v>603200</v>
      </c>
      <c r="I1396" s="42">
        <f t="shared" si="24"/>
        <v>603200</v>
      </c>
      <c r="J1396" s="40" t="s">
        <v>1129</v>
      </c>
      <c r="K1396" s="40" t="s">
        <v>1130</v>
      </c>
      <c r="L1396" s="293" t="s">
        <v>186</v>
      </c>
    </row>
    <row r="1397" spans="2:12" ht="24" customHeight="1">
      <c r="B1397" s="160">
        <v>41116011</v>
      </c>
      <c r="C1397" s="138" t="s">
        <v>415</v>
      </c>
      <c r="D1397" s="220">
        <v>42430</v>
      </c>
      <c r="E1397" s="297" t="s">
        <v>1264</v>
      </c>
      <c r="F1397" s="46" t="s">
        <v>219</v>
      </c>
      <c r="G1397" s="102" t="s">
        <v>1265</v>
      </c>
      <c r="H1397" s="245">
        <v>754000</v>
      </c>
      <c r="I1397" s="42">
        <f t="shared" si="24"/>
        <v>754000</v>
      </c>
      <c r="J1397" s="40" t="s">
        <v>1129</v>
      </c>
      <c r="K1397" s="40" t="s">
        <v>1130</v>
      </c>
      <c r="L1397" s="293" t="s">
        <v>186</v>
      </c>
    </row>
    <row r="1398" spans="2:12" ht="24" customHeight="1">
      <c r="B1398" s="160">
        <v>41116011</v>
      </c>
      <c r="C1398" s="138" t="s">
        <v>416</v>
      </c>
      <c r="D1398" s="220">
        <v>42430</v>
      </c>
      <c r="E1398" s="297" t="s">
        <v>1264</v>
      </c>
      <c r="F1398" s="46" t="s">
        <v>219</v>
      </c>
      <c r="G1398" s="102" t="s">
        <v>1265</v>
      </c>
      <c r="H1398" s="245">
        <v>2780520</v>
      </c>
      <c r="I1398" s="42">
        <f t="shared" si="24"/>
        <v>2780520</v>
      </c>
      <c r="J1398" s="40" t="s">
        <v>1129</v>
      </c>
      <c r="K1398" s="40" t="s">
        <v>1130</v>
      </c>
      <c r="L1398" s="293" t="s">
        <v>186</v>
      </c>
    </row>
    <row r="1399" spans="2:12" ht="24" customHeight="1">
      <c r="B1399" s="160">
        <v>41116011</v>
      </c>
      <c r="C1399" s="295" t="s">
        <v>417</v>
      </c>
      <c r="D1399" s="220">
        <v>42430</v>
      </c>
      <c r="E1399" s="297" t="s">
        <v>1264</v>
      </c>
      <c r="F1399" s="46" t="s">
        <v>219</v>
      </c>
      <c r="G1399" s="102" t="s">
        <v>1265</v>
      </c>
      <c r="H1399" s="245">
        <v>875800</v>
      </c>
      <c r="I1399" s="42">
        <f t="shared" si="24"/>
        <v>875800</v>
      </c>
      <c r="J1399" s="40" t="s">
        <v>1129</v>
      </c>
      <c r="K1399" s="40" t="s">
        <v>1130</v>
      </c>
      <c r="L1399" s="293" t="s">
        <v>186</v>
      </c>
    </row>
    <row r="1400" spans="2:12" ht="24" customHeight="1">
      <c r="B1400" s="160">
        <v>41116011</v>
      </c>
      <c r="C1400" s="138" t="s">
        <v>418</v>
      </c>
      <c r="D1400" s="220">
        <v>42430</v>
      </c>
      <c r="E1400" s="297" t="s">
        <v>1264</v>
      </c>
      <c r="F1400" s="46" t="s">
        <v>219</v>
      </c>
      <c r="G1400" s="102" t="s">
        <v>1265</v>
      </c>
      <c r="H1400" s="245">
        <v>1078800</v>
      </c>
      <c r="I1400" s="42">
        <f t="shared" si="24"/>
        <v>1078800</v>
      </c>
      <c r="J1400" s="40" t="s">
        <v>1129</v>
      </c>
      <c r="K1400" s="40" t="s">
        <v>1130</v>
      </c>
      <c r="L1400" s="293" t="s">
        <v>186</v>
      </c>
    </row>
    <row r="1401" spans="2:12" ht="24" customHeight="1">
      <c r="B1401" s="160">
        <v>41116011</v>
      </c>
      <c r="C1401" s="138" t="s">
        <v>419</v>
      </c>
      <c r="D1401" s="220">
        <v>42430</v>
      </c>
      <c r="E1401" s="297" t="s">
        <v>1264</v>
      </c>
      <c r="F1401" s="46" t="s">
        <v>219</v>
      </c>
      <c r="G1401" s="102" t="s">
        <v>1265</v>
      </c>
      <c r="H1401" s="245">
        <v>4640000</v>
      </c>
      <c r="I1401" s="42">
        <f t="shared" si="24"/>
        <v>4640000</v>
      </c>
      <c r="J1401" s="40" t="s">
        <v>1129</v>
      </c>
      <c r="K1401" s="40" t="s">
        <v>1130</v>
      </c>
      <c r="L1401" s="293" t="s">
        <v>186</v>
      </c>
    </row>
    <row r="1402" spans="2:12" ht="24" customHeight="1">
      <c r="B1402" s="160">
        <v>41116011</v>
      </c>
      <c r="C1402" s="138" t="s">
        <v>420</v>
      </c>
      <c r="D1402" s="220">
        <v>42430</v>
      </c>
      <c r="E1402" s="297" t="s">
        <v>1264</v>
      </c>
      <c r="F1402" s="46" t="s">
        <v>219</v>
      </c>
      <c r="G1402" s="102" t="s">
        <v>1265</v>
      </c>
      <c r="H1402" s="245">
        <v>150800</v>
      </c>
      <c r="I1402" s="42">
        <f t="shared" si="24"/>
        <v>150800</v>
      </c>
      <c r="J1402" s="40" t="s">
        <v>1129</v>
      </c>
      <c r="K1402" s="40" t="s">
        <v>1130</v>
      </c>
      <c r="L1402" s="293" t="s">
        <v>186</v>
      </c>
    </row>
    <row r="1403" spans="2:12" ht="24" customHeight="1">
      <c r="B1403" s="160">
        <v>41116011</v>
      </c>
      <c r="C1403" s="299" t="s">
        <v>421</v>
      </c>
      <c r="D1403" s="220">
        <v>42430</v>
      </c>
      <c r="E1403" s="297" t="s">
        <v>1264</v>
      </c>
      <c r="F1403" s="46" t="s">
        <v>219</v>
      </c>
      <c r="G1403" s="102" t="s">
        <v>1265</v>
      </c>
      <c r="H1403" s="221">
        <v>129920</v>
      </c>
      <c r="I1403" s="42">
        <f t="shared" si="24"/>
        <v>129920</v>
      </c>
      <c r="J1403" s="40" t="s">
        <v>1129</v>
      </c>
      <c r="K1403" s="40" t="s">
        <v>1130</v>
      </c>
      <c r="L1403" s="293" t="s">
        <v>186</v>
      </c>
    </row>
    <row r="1404" spans="2:12" ht="24" customHeight="1">
      <c r="B1404" s="160">
        <v>41116011</v>
      </c>
      <c r="C1404" s="299" t="s">
        <v>422</v>
      </c>
      <c r="D1404" s="220">
        <v>42430</v>
      </c>
      <c r="E1404" s="297" t="s">
        <v>1264</v>
      </c>
      <c r="F1404" s="46" t="s">
        <v>219</v>
      </c>
      <c r="G1404" s="102" t="s">
        <v>1265</v>
      </c>
      <c r="H1404" s="221">
        <v>118320</v>
      </c>
      <c r="I1404" s="42">
        <f t="shared" si="24"/>
        <v>118320</v>
      </c>
      <c r="J1404" s="40" t="s">
        <v>1129</v>
      </c>
      <c r="K1404" s="40" t="s">
        <v>1130</v>
      </c>
      <c r="L1404" s="293" t="s">
        <v>186</v>
      </c>
    </row>
    <row r="1405" spans="2:12" ht="24" customHeight="1">
      <c r="B1405" s="160">
        <v>41116011</v>
      </c>
      <c r="C1405" s="299" t="s">
        <v>423</v>
      </c>
      <c r="D1405" s="220">
        <v>42430</v>
      </c>
      <c r="E1405" s="297" t="s">
        <v>1264</v>
      </c>
      <c r="F1405" s="46" t="s">
        <v>219</v>
      </c>
      <c r="G1405" s="102" t="s">
        <v>1265</v>
      </c>
      <c r="H1405" s="221">
        <v>119480</v>
      </c>
      <c r="I1405" s="42">
        <f t="shared" si="24"/>
        <v>119480</v>
      </c>
      <c r="J1405" s="40" t="s">
        <v>1129</v>
      </c>
      <c r="K1405" s="40" t="s">
        <v>1130</v>
      </c>
      <c r="L1405" s="293" t="s">
        <v>186</v>
      </c>
    </row>
    <row r="1406" spans="2:12" ht="24" customHeight="1">
      <c r="B1406" s="160">
        <v>41116011</v>
      </c>
      <c r="C1406" s="299" t="s">
        <v>424</v>
      </c>
      <c r="D1406" s="220">
        <v>42430</v>
      </c>
      <c r="E1406" s="297" t="s">
        <v>1264</v>
      </c>
      <c r="F1406" s="46" t="s">
        <v>219</v>
      </c>
      <c r="G1406" s="102" t="s">
        <v>1265</v>
      </c>
      <c r="H1406" s="221">
        <v>208800</v>
      </c>
      <c r="I1406" s="42">
        <f t="shared" si="24"/>
        <v>208800</v>
      </c>
      <c r="J1406" s="40" t="s">
        <v>1129</v>
      </c>
      <c r="K1406" s="40" t="s">
        <v>1130</v>
      </c>
      <c r="L1406" s="293" t="s">
        <v>186</v>
      </c>
    </row>
    <row r="1407" spans="2:12" ht="24" customHeight="1">
      <c r="B1407" s="160">
        <v>41116011</v>
      </c>
      <c r="C1407" s="299" t="s">
        <v>425</v>
      </c>
      <c r="D1407" s="220">
        <v>42430</v>
      </c>
      <c r="E1407" s="297" t="s">
        <v>1264</v>
      </c>
      <c r="F1407" s="46" t="s">
        <v>219</v>
      </c>
      <c r="G1407" s="102" t="s">
        <v>1265</v>
      </c>
      <c r="H1407" s="221">
        <v>2900</v>
      </c>
      <c r="I1407" s="42">
        <f t="shared" si="24"/>
        <v>2900</v>
      </c>
      <c r="J1407" s="40" t="s">
        <v>1129</v>
      </c>
      <c r="K1407" s="40" t="s">
        <v>1130</v>
      </c>
      <c r="L1407" s="293" t="s">
        <v>186</v>
      </c>
    </row>
    <row r="1408" spans="2:12" ht="24" customHeight="1">
      <c r="B1408" s="160">
        <v>41116011</v>
      </c>
      <c r="C1408" s="299" t="s">
        <v>426</v>
      </c>
      <c r="D1408" s="220">
        <v>42430</v>
      </c>
      <c r="E1408" s="297" t="s">
        <v>1264</v>
      </c>
      <c r="F1408" s="46" t="s">
        <v>219</v>
      </c>
      <c r="G1408" s="102" t="s">
        <v>1265</v>
      </c>
      <c r="H1408" s="221">
        <v>227360</v>
      </c>
      <c r="I1408" s="42">
        <f t="shared" si="24"/>
        <v>227360</v>
      </c>
      <c r="J1408" s="40" t="s">
        <v>1129</v>
      </c>
      <c r="K1408" s="40" t="s">
        <v>1130</v>
      </c>
      <c r="L1408" s="293" t="s">
        <v>186</v>
      </c>
    </row>
    <row r="1409" spans="2:12" ht="24" customHeight="1">
      <c r="B1409" s="160">
        <v>41116011</v>
      </c>
      <c r="C1409" s="299" t="s">
        <v>427</v>
      </c>
      <c r="D1409" s="220">
        <v>42430</v>
      </c>
      <c r="E1409" s="297" t="s">
        <v>1264</v>
      </c>
      <c r="F1409" s="46" t="s">
        <v>219</v>
      </c>
      <c r="G1409" s="102" t="s">
        <v>1265</v>
      </c>
      <c r="H1409" s="245">
        <v>7308000</v>
      </c>
      <c r="I1409" s="42">
        <f t="shared" si="24"/>
        <v>7308000</v>
      </c>
      <c r="J1409" s="40" t="s">
        <v>1129</v>
      </c>
      <c r="K1409" s="40" t="s">
        <v>1130</v>
      </c>
      <c r="L1409" s="293" t="s">
        <v>186</v>
      </c>
    </row>
    <row r="1410" spans="2:12" ht="24" customHeight="1">
      <c r="B1410" s="160">
        <v>41116011</v>
      </c>
      <c r="C1410" s="138" t="s">
        <v>0</v>
      </c>
      <c r="D1410" s="220">
        <v>42430</v>
      </c>
      <c r="E1410" s="297" t="s">
        <v>1264</v>
      </c>
      <c r="F1410" s="46" t="s">
        <v>219</v>
      </c>
      <c r="G1410" s="102" t="s">
        <v>1265</v>
      </c>
      <c r="H1410" s="245">
        <v>371200</v>
      </c>
      <c r="I1410" s="42">
        <f t="shared" si="24"/>
        <v>371200</v>
      </c>
      <c r="J1410" s="40" t="s">
        <v>1129</v>
      </c>
      <c r="K1410" s="40" t="s">
        <v>1130</v>
      </c>
      <c r="L1410" s="293" t="s">
        <v>186</v>
      </c>
    </row>
    <row r="1411" spans="2:12" ht="24" customHeight="1">
      <c r="B1411" s="160">
        <v>41116011</v>
      </c>
      <c r="C1411" s="299" t="s">
        <v>1</v>
      </c>
      <c r="D1411" s="220">
        <v>42430</v>
      </c>
      <c r="E1411" s="297" t="s">
        <v>1264</v>
      </c>
      <c r="F1411" s="46" t="s">
        <v>219</v>
      </c>
      <c r="G1411" s="102" t="s">
        <v>1265</v>
      </c>
      <c r="H1411" s="245">
        <v>810840</v>
      </c>
      <c r="I1411" s="42">
        <f t="shared" si="24"/>
        <v>810840</v>
      </c>
      <c r="J1411" s="40" t="s">
        <v>1129</v>
      </c>
      <c r="K1411" s="40" t="s">
        <v>1130</v>
      </c>
      <c r="L1411" s="293" t="s">
        <v>186</v>
      </c>
    </row>
    <row r="1412" spans="2:12" ht="24" customHeight="1">
      <c r="B1412" s="160">
        <v>41116011</v>
      </c>
      <c r="C1412" s="299" t="s">
        <v>2</v>
      </c>
      <c r="D1412" s="220">
        <v>42430</v>
      </c>
      <c r="E1412" s="297" t="s">
        <v>1264</v>
      </c>
      <c r="F1412" s="46" t="s">
        <v>219</v>
      </c>
      <c r="G1412" s="102" t="s">
        <v>1265</v>
      </c>
      <c r="H1412" s="245">
        <v>133400</v>
      </c>
      <c r="I1412" s="42">
        <f t="shared" si="24"/>
        <v>133400</v>
      </c>
      <c r="J1412" s="40" t="s">
        <v>1129</v>
      </c>
      <c r="K1412" s="40" t="s">
        <v>1130</v>
      </c>
      <c r="L1412" s="293" t="s">
        <v>186</v>
      </c>
    </row>
    <row r="1413" spans="2:12" ht="24" customHeight="1">
      <c r="B1413" s="160">
        <v>41116011</v>
      </c>
      <c r="C1413" s="299" t="s">
        <v>387</v>
      </c>
      <c r="D1413" s="220">
        <v>42430</v>
      </c>
      <c r="E1413" s="297" t="s">
        <v>1264</v>
      </c>
      <c r="F1413" s="46" t="s">
        <v>219</v>
      </c>
      <c r="G1413" s="102" t="s">
        <v>1265</v>
      </c>
      <c r="H1413" s="245">
        <v>27840</v>
      </c>
      <c r="I1413" s="42">
        <f t="shared" si="24"/>
        <v>27840</v>
      </c>
      <c r="J1413" s="40" t="s">
        <v>1129</v>
      </c>
      <c r="K1413" s="40" t="s">
        <v>1130</v>
      </c>
      <c r="L1413" s="293" t="s">
        <v>186</v>
      </c>
    </row>
    <row r="1414" spans="2:12" ht="24" customHeight="1">
      <c r="B1414" s="160">
        <v>41116011</v>
      </c>
      <c r="C1414" s="299" t="s">
        <v>3</v>
      </c>
      <c r="D1414" s="220">
        <v>42430</v>
      </c>
      <c r="E1414" s="297" t="s">
        <v>1264</v>
      </c>
      <c r="F1414" s="46" t="s">
        <v>219</v>
      </c>
      <c r="G1414" s="102" t="s">
        <v>1265</v>
      </c>
      <c r="H1414" s="245">
        <v>46400</v>
      </c>
      <c r="I1414" s="42">
        <f t="shared" si="24"/>
        <v>46400</v>
      </c>
      <c r="J1414" s="40" t="s">
        <v>1129</v>
      </c>
      <c r="K1414" s="40" t="s">
        <v>1130</v>
      </c>
      <c r="L1414" s="293" t="s">
        <v>186</v>
      </c>
    </row>
    <row r="1415" spans="2:12" ht="24" customHeight="1">
      <c r="B1415" s="160">
        <v>41116011</v>
      </c>
      <c r="C1415" s="299" t="s">
        <v>4</v>
      </c>
      <c r="D1415" s="220">
        <v>42430</v>
      </c>
      <c r="E1415" s="297" t="s">
        <v>1264</v>
      </c>
      <c r="F1415" s="46" t="s">
        <v>219</v>
      </c>
      <c r="G1415" s="102" t="s">
        <v>1265</v>
      </c>
      <c r="H1415" s="245">
        <v>33640</v>
      </c>
      <c r="I1415" s="42">
        <f t="shared" si="24"/>
        <v>33640</v>
      </c>
      <c r="J1415" s="40" t="s">
        <v>1129</v>
      </c>
      <c r="K1415" s="40" t="s">
        <v>1130</v>
      </c>
      <c r="L1415" s="293" t="s">
        <v>186</v>
      </c>
    </row>
    <row r="1416" spans="2:12" ht="24" customHeight="1">
      <c r="B1416" s="44">
        <v>41116004</v>
      </c>
      <c r="C1416" s="138" t="s">
        <v>5</v>
      </c>
      <c r="D1416" s="220">
        <v>42430</v>
      </c>
      <c r="E1416" s="297" t="s">
        <v>1264</v>
      </c>
      <c r="F1416" s="46" t="s">
        <v>219</v>
      </c>
      <c r="G1416" s="102" t="s">
        <v>1265</v>
      </c>
      <c r="H1416" s="221">
        <v>464000</v>
      </c>
      <c r="I1416" s="42">
        <f t="shared" si="24"/>
        <v>464000</v>
      </c>
      <c r="J1416" s="40" t="s">
        <v>1129</v>
      </c>
      <c r="K1416" s="40" t="s">
        <v>1130</v>
      </c>
      <c r="L1416" s="293" t="s">
        <v>186</v>
      </c>
    </row>
    <row r="1417" spans="2:12" ht="24" customHeight="1">
      <c r="B1417" s="44">
        <v>41116004</v>
      </c>
      <c r="C1417" s="138" t="s">
        <v>6</v>
      </c>
      <c r="D1417" s="220">
        <v>42430</v>
      </c>
      <c r="E1417" s="297" t="s">
        <v>1264</v>
      </c>
      <c r="F1417" s="46" t="s">
        <v>219</v>
      </c>
      <c r="G1417" s="102" t="s">
        <v>1265</v>
      </c>
      <c r="H1417" s="221">
        <v>1118240</v>
      </c>
      <c r="I1417" s="42">
        <f t="shared" si="24"/>
        <v>1118240</v>
      </c>
      <c r="J1417" s="40" t="s">
        <v>1129</v>
      </c>
      <c r="K1417" s="40" t="s">
        <v>1130</v>
      </c>
      <c r="L1417" s="293" t="s">
        <v>186</v>
      </c>
    </row>
    <row r="1418" spans="2:12" ht="24" customHeight="1">
      <c r="B1418" s="44">
        <v>41116004</v>
      </c>
      <c r="C1418" s="138" t="s">
        <v>7</v>
      </c>
      <c r="D1418" s="220">
        <v>42430</v>
      </c>
      <c r="E1418" s="297" t="s">
        <v>1264</v>
      </c>
      <c r="F1418" s="46" t="s">
        <v>219</v>
      </c>
      <c r="G1418" s="102" t="s">
        <v>1265</v>
      </c>
      <c r="H1418" s="221">
        <v>206480</v>
      </c>
      <c r="I1418" s="42">
        <f t="shared" si="24"/>
        <v>206480</v>
      </c>
      <c r="J1418" s="40" t="s">
        <v>1129</v>
      </c>
      <c r="K1418" s="40" t="s">
        <v>1130</v>
      </c>
      <c r="L1418" s="293" t="s">
        <v>186</v>
      </c>
    </row>
    <row r="1419" spans="2:12" ht="24" customHeight="1">
      <c r="B1419" s="44">
        <v>41116004</v>
      </c>
      <c r="C1419" s="138" t="s">
        <v>8</v>
      </c>
      <c r="D1419" s="220">
        <v>42430</v>
      </c>
      <c r="E1419" s="297" t="s">
        <v>1264</v>
      </c>
      <c r="F1419" s="46" t="s">
        <v>219</v>
      </c>
      <c r="G1419" s="102" t="s">
        <v>1265</v>
      </c>
      <c r="H1419" s="221">
        <v>220400</v>
      </c>
      <c r="I1419" s="42">
        <f t="shared" si="24"/>
        <v>220400</v>
      </c>
      <c r="J1419" s="40" t="s">
        <v>1129</v>
      </c>
      <c r="K1419" s="40" t="s">
        <v>1130</v>
      </c>
      <c r="L1419" s="293" t="s">
        <v>186</v>
      </c>
    </row>
    <row r="1420" spans="2:12" ht="24" customHeight="1">
      <c r="B1420" s="44">
        <v>41116004</v>
      </c>
      <c r="C1420" s="138" t="s">
        <v>9</v>
      </c>
      <c r="D1420" s="220">
        <v>42430</v>
      </c>
      <c r="E1420" s="297" t="s">
        <v>1264</v>
      </c>
      <c r="F1420" s="46" t="s">
        <v>219</v>
      </c>
      <c r="G1420" s="102" t="s">
        <v>1265</v>
      </c>
      <c r="H1420" s="221">
        <v>603200</v>
      </c>
      <c r="I1420" s="42">
        <f t="shared" si="24"/>
        <v>603200</v>
      </c>
      <c r="J1420" s="40" t="s">
        <v>1129</v>
      </c>
      <c r="K1420" s="40" t="s">
        <v>1130</v>
      </c>
      <c r="L1420" s="293" t="s">
        <v>186</v>
      </c>
    </row>
    <row r="1421" spans="2:12" ht="24" customHeight="1">
      <c r="B1421" s="44">
        <v>41116004</v>
      </c>
      <c r="C1421" s="138" t="s">
        <v>10</v>
      </c>
      <c r="D1421" s="220">
        <v>42430</v>
      </c>
      <c r="E1421" s="297" t="s">
        <v>1264</v>
      </c>
      <c r="F1421" s="46" t="s">
        <v>219</v>
      </c>
      <c r="G1421" s="102" t="s">
        <v>1265</v>
      </c>
      <c r="H1421" s="221">
        <v>245920</v>
      </c>
      <c r="I1421" s="42">
        <f t="shared" si="24"/>
        <v>245920</v>
      </c>
      <c r="J1421" s="40" t="s">
        <v>1129</v>
      </c>
      <c r="K1421" s="40" t="s">
        <v>1130</v>
      </c>
      <c r="L1421" s="293" t="s">
        <v>186</v>
      </c>
    </row>
    <row r="1422" spans="2:12" ht="24" customHeight="1">
      <c r="B1422" s="44">
        <v>41116004</v>
      </c>
      <c r="C1422" s="138" t="s">
        <v>11</v>
      </c>
      <c r="D1422" s="220">
        <v>42430</v>
      </c>
      <c r="E1422" s="297" t="s">
        <v>1264</v>
      </c>
      <c r="F1422" s="46" t="s">
        <v>219</v>
      </c>
      <c r="G1422" s="102" t="s">
        <v>1265</v>
      </c>
      <c r="H1422" s="221">
        <v>742400</v>
      </c>
      <c r="I1422" s="42">
        <f t="shared" si="24"/>
        <v>742400</v>
      </c>
      <c r="J1422" s="40" t="s">
        <v>1129</v>
      </c>
      <c r="K1422" s="40" t="s">
        <v>1130</v>
      </c>
      <c r="L1422" s="293" t="s">
        <v>186</v>
      </c>
    </row>
    <row r="1423" spans="2:12" ht="24" customHeight="1">
      <c r="B1423" s="44">
        <v>41116004</v>
      </c>
      <c r="C1423" s="138" t="s">
        <v>12</v>
      </c>
      <c r="D1423" s="220">
        <v>42430</v>
      </c>
      <c r="E1423" s="297" t="s">
        <v>1264</v>
      </c>
      <c r="F1423" s="46" t="s">
        <v>219</v>
      </c>
      <c r="G1423" s="102" t="s">
        <v>1265</v>
      </c>
      <c r="H1423" s="221">
        <v>89320</v>
      </c>
      <c r="I1423" s="42">
        <f t="shared" si="24"/>
        <v>89320</v>
      </c>
      <c r="J1423" s="40" t="s">
        <v>1129</v>
      </c>
      <c r="K1423" s="40" t="s">
        <v>1130</v>
      </c>
      <c r="L1423" s="293" t="s">
        <v>186</v>
      </c>
    </row>
    <row r="1424" spans="2:12" ht="24" customHeight="1">
      <c r="B1424" s="44">
        <v>41116004</v>
      </c>
      <c r="C1424" s="138" t="s">
        <v>13</v>
      </c>
      <c r="D1424" s="220">
        <v>42430</v>
      </c>
      <c r="E1424" s="297" t="s">
        <v>1264</v>
      </c>
      <c r="F1424" s="46" t="s">
        <v>219</v>
      </c>
      <c r="G1424" s="102" t="s">
        <v>1265</v>
      </c>
      <c r="H1424" s="221">
        <v>157760</v>
      </c>
      <c r="I1424" s="42">
        <f t="shared" si="24"/>
        <v>157760</v>
      </c>
      <c r="J1424" s="40" t="s">
        <v>1129</v>
      </c>
      <c r="K1424" s="40" t="s">
        <v>1130</v>
      </c>
      <c r="L1424" s="293" t="s">
        <v>186</v>
      </c>
    </row>
    <row r="1425" spans="2:12" ht="24" customHeight="1">
      <c r="B1425" s="44">
        <v>41116004</v>
      </c>
      <c r="C1425" s="138" t="s">
        <v>14</v>
      </c>
      <c r="D1425" s="220">
        <v>42430</v>
      </c>
      <c r="E1425" s="297" t="s">
        <v>1264</v>
      </c>
      <c r="F1425" s="46" t="s">
        <v>219</v>
      </c>
      <c r="G1425" s="102" t="s">
        <v>1265</v>
      </c>
      <c r="H1425" s="221">
        <v>554480</v>
      </c>
      <c r="I1425" s="42">
        <f t="shared" si="24"/>
        <v>554480</v>
      </c>
      <c r="J1425" s="40" t="s">
        <v>1129</v>
      </c>
      <c r="K1425" s="40" t="s">
        <v>1130</v>
      </c>
      <c r="L1425" s="293" t="s">
        <v>186</v>
      </c>
    </row>
    <row r="1426" spans="2:12" ht="24" customHeight="1">
      <c r="B1426" s="44">
        <v>41116004</v>
      </c>
      <c r="C1426" s="138" t="s">
        <v>15</v>
      </c>
      <c r="D1426" s="220">
        <v>42430</v>
      </c>
      <c r="E1426" s="297" t="s">
        <v>1264</v>
      </c>
      <c r="F1426" s="46" t="s">
        <v>219</v>
      </c>
      <c r="G1426" s="102" t="s">
        <v>1265</v>
      </c>
      <c r="H1426" s="221">
        <v>696000</v>
      </c>
      <c r="I1426" s="42">
        <f t="shared" si="24"/>
        <v>696000</v>
      </c>
      <c r="J1426" s="40" t="s">
        <v>1129</v>
      </c>
      <c r="K1426" s="40" t="s">
        <v>1130</v>
      </c>
      <c r="L1426" s="293" t="s">
        <v>186</v>
      </c>
    </row>
    <row r="1427" spans="2:12" ht="24" customHeight="1">
      <c r="B1427" s="44">
        <v>41116004</v>
      </c>
      <c r="C1427" s="138" t="s">
        <v>16</v>
      </c>
      <c r="D1427" s="220">
        <v>42430</v>
      </c>
      <c r="E1427" s="297" t="s">
        <v>1264</v>
      </c>
      <c r="F1427" s="46" t="s">
        <v>219</v>
      </c>
      <c r="G1427" s="102" t="s">
        <v>1265</v>
      </c>
      <c r="H1427" s="221">
        <v>343360</v>
      </c>
      <c r="I1427" s="42">
        <f t="shared" si="24"/>
        <v>343360</v>
      </c>
      <c r="J1427" s="40" t="s">
        <v>1129</v>
      </c>
      <c r="K1427" s="40" t="s">
        <v>1130</v>
      </c>
      <c r="L1427" s="293" t="s">
        <v>186</v>
      </c>
    </row>
    <row r="1428" spans="2:12" ht="24" customHeight="1">
      <c r="B1428" s="44">
        <v>41116004</v>
      </c>
      <c r="C1428" s="138" t="s">
        <v>17</v>
      </c>
      <c r="D1428" s="220">
        <v>42430</v>
      </c>
      <c r="E1428" s="297" t="s">
        <v>1264</v>
      </c>
      <c r="F1428" s="46" t="s">
        <v>219</v>
      </c>
      <c r="G1428" s="102" t="s">
        <v>1265</v>
      </c>
      <c r="H1428" s="221">
        <v>818960</v>
      </c>
      <c r="I1428" s="42">
        <f aca="true" t="shared" si="25" ref="I1428:I1491">H1428</f>
        <v>818960</v>
      </c>
      <c r="J1428" s="40" t="s">
        <v>1129</v>
      </c>
      <c r="K1428" s="40" t="s">
        <v>1130</v>
      </c>
      <c r="L1428" s="293" t="s">
        <v>186</v>
      </c>
    </row>
    <row r="1429" spans="2:12" ht="24" customHeight="1">
      <c r="B1429" s="44">
        <v>41116004</v>
      </c>
      <c r="C1429" s="138" t="s">
        <v>18</v>
      </c>
      <c r="D1429" s="220">
        <v>42430</v>
      </c>
      <c r="E1429" s="297" t="s">
        <v>1264</v>
      </c>
      <c r="F1429" s="46" t="s">
        <v>219</v>
      </c>
      <c r="G1429" s="102" t="s">
        <v>1265</v>
      </c>
      <c r="H1429" s="221">
        <v>135720</v>
      </c>
      <c r="I1429" s="42">
        <f t="shared" si="25"/>
        <v>135720</v>
      </c>
      <c r="J1429" s="40" t="s">
        <v>1129</v>
      </c>
      <c r="K1429" s="40" t="s">
        <v>1130</v>
      </c>
      <c r="L1429" s="293" t="s">
        <v>186</v>
      </c>
    </row>
    <row r="1430" spans="2:12" ht="24" customHeight="1">
      <c r="B1430" s="44">
        <v>41116004</v>
      </c>
      <c r="C1430" s="138" t="s">
        <v>19</v>
      </c>
      <c r="D1430" s="220">
        <v>42430</v>
      </c>
      <c r="E1430" s="297" t="s">
        <v>1264</v>
      </c>
      <c r="F1430" s="46" t="s">
        <v>219</v>
      </c>
      <c r="G1430" s="102" t="s">
        <v>1265</v>
      </c>
      <c r="H1430" s="221">
        <v>561440</v>
      </c>
      <c r="I1430" s="42">
        <f t="shared" si="25"/>
        <v>561440</v>
      </c>
      <c r="J1430" s="40" t="s">
        <v>1129</v>
      </c>
      <c r="K1430" s="40" t="s">
        <v>1130</v>
      </c>
      <c r="L1430" s="293" t="s">
        <v>186</v>
      </c>
    </row>
    <row r="1431" spans="2:12" ht="24" customHeight="1">
      <c r="B1431" s="44">
        <v>41116004</v>
      </c>
      <c r="C1431" s="138" t="s">
        <v>20</v>
      </c>
      <c r="D1431" s="220">
        <v>42430</v>
      </c>
      <c r="E1431" s="297" t="s">
        <v>1264</v>
      </c>
      <c r="F1431" s="46" t="s">
        <v>219</v>
      </c>
      <c r="G1431" s="102" t="s">
        <v>1265</v>
      </c>
      <c r="H1431" s="221">
        <v>612480</v>
      </c>
      <c r="I1431" s="42">
        <f t="shared" si="25"/>
        <v>612480</v>
      </c>
      <c r="J1431" s="40" t="s">
        <v>1129</v>
      </c>
      <c r="K1431" s="40" t="s">
        <v>1130</v>
      </c>
      <c r="L1431" s="293" t="s">
        <v>186</v>
      </c>
    </row>
    <row r="1432" spans="2:12" ht="24" customHeight="1">
      <c r="B1432" s="44">
        <v>41116004</v>
      </c>
      <c r="C1432" s="138" t="s">
        <v>21</v>
      </c>
      <c r="D1432" s="220">
        <v>42430</v>
      </c>
      <c r="E1432" s="297" t="s">
        <v>1264</v>
      </c>
      <c r="F1432" s="46" t="s">
        <v>219</v>
      </c>
      <c r="G1432" s="102" t="s">
        <v>1265</v>
      </c>
      <c r="H1432" s="221">
        <v>126440</v>
      </c>
      <c r="I1432" s="42">
        <f t="shared" si="25"/>
        <v>126440</v>
      </c>
      <c r="J1432" s="40" t="s">
        <v>1129</v>
      </c>
      <c r="K1432" s="40" t="s">
        <v>1130</v>
      </c>
      <c r="L1432" s="293" t="s">
        <v>186</v>
      </c>
    </row>
    <row r="1433" spans="2:12" ht="24" customHeight="1">
      <c r="B1433" s="44">
        <v>41116004</v>
      </c>
      <c r="C1433" s="138" t="s">
        <v>22</v>
      </c>
      <c r="D1433" s="220">
        <v>42430</v>
      </c>
      <c r="E1433" s="297" t="s">
        <v>1264</v>
      </c>
      <c r="F1433" s="46" t="s">
        <v>219</v>
      </c>
      <c r="G1433" s="102" t="s">
        <v>1265</v>
      </c>
      <c r="H1433" s="221">
        <v>410640</v>
      </c>
      <c r="I1433" s="42">
        <f t="shared" si="25"/>
        <v>410640</v>
      </c>
      <c r="J1433" s="40" t="s">
        <v>1129</v>
      </c>
      <c r="K1433" s="40" t="s">
        <v>1130</v>
      </c>
      <c r="L1433" s="293" t="s">
        <v>186</v>
      </c>
    </row>
    <row r="1434" spans="2:12" ht="24" customHeight="1">
      <c r="B1434" s="44">
        <v>41116004</v>
      </c>
      <c r="C1434" s="138" t="s">
        <v>23</v>
      </c>
      <c r="D1434" s="220">
        <v>42430</v>
      </c>
      <c r="E1434" s="297" t="s">
        <v>1264</v>
      </c>
      <c r="F1434" s="46" t="s">
        <v>219</v>
      </c>
      <c r="G1434" s="102" t="s">
        <v>1265</v>
      </c>
      <c r="H1434" s="221">
        <v>241280</v>
      </c>
      <c r="I1434" s="42">
        <f t="shared" si="25"/>
        <v>241280</v>
      </c>
      <c r="J1434" s="40" t="s">
        <v>1129</v>
      </c>
      <c r="K1434" s="40" t="s">
        <v>1130</v>
      </c>
      <c r="L1434" s="293" t="s">
        <v>186</v>
      </c>
    </row>
    <row r="1435" spans="2:12" ht="24" customHeight="1">
      <c r="B1435" s="44">
        <v>41116004</v>
      </c>
      <c r="C1435" s="138" t="s">
        <v>24</v>
      </c>
      <c r="D1435" s="220">
        <v>42430</v>
      </c>
      <c r="E1435" s="297" t="s">
        <v>1264</v>
      </c>
      <c r="F1435" s="46" t="s">
        <v>219</v>
      </c>
      <c r="G1435" s="102" t="s">
        <v>1265</v>
      </c>
      <c r="H1435" s="221">
        <v>629880</v>
      </c>
      <c r="I1435" s="42">
        <f t="shared" si="25"/>
        <v>629880</v>
      </c>
      <c r="J1435" s="40" t="s">
        <v>1129</v>
      </c>
      <c r="K1435" s="40" t="s">
        <v>1130</v>
      </c>
      <c r="L1435" s="293" t="s">
        <v>186</v>
      </c>
    </row>
    <row r="1436" spans="2:12" ht="24" customHeight="1">
      <c r="B1436" s="44">
        <v>41116004</v>
      </c>
      <c r="C1436" s="138" t="s">
        <v>25</v>
      </c>
      <c r="D1436" s="220">
        <v>42430</v>
      </c>
      <c r="E1436" s="297" t="s">
        <v>1264</v>
      </c>
      <c r="F1436" s="46" t="s">
        <v>219</v>
      </c>
      <c r="G1436" s="102" t="s">
        <v>1265</v>
      </c>
      <c r="H1436" s="221">
        <v>807360</v>
      </c>
      <c r="I1436" s="42">
        <f t="shared" si="25"/>
        <v>807360</v>
      </c>
      <c r="J1436" s="40" t="s">
        <v>1129</v>
      </c>
      <c r="K1436" s="40" t="s">
        <v>1130</v>
      </c>
      <c r="L1436" s="293" t="s">
        <v>186</v>
      </c>
    </row>
    <row r="1437" spans="2:12" ht="24" customHeight="1">
      <c r="B1437" s="44">
        <v>41116004</v>
      </c>
      <c r="C1437" s="138" t="s">
        <v>26</v>
      </c>
      <c r="D1437" s="220">
        <v>42430</v>
      </c>
      <c r="E1437" s="297" t="s">
        <v>1264</v>
      </c>
      <c r="F1437" s="46" t="s">
        <v>219</v>
      </c>
      <c r="G1437" s="102" t="s">
        <v>1265</v>
      </c>
      <c r="H1437" s="221">
        <v>158920</v>
      </c>
      <c r="I1437" s="42">
        <f t="shared" si="25"/>
        <v>158920</v>
      </c>
      <c r="J1437" s="40" t="s">
        <v>1129</v>
      </c>
      <c r="K1437" s="40" t="s">
        <v>1130</v>
      </c>
      <c r="L1437" s="293" t="s">
        <v>186</v>
      </c>
    </row>
    <row r="1438" spans="2:12" ht="24" customHeight="1">
      <c r="B1438" s="44">
        <v>41116004</v>
      </c>
      <c r="C1438" s="138" t="s">
        <v>27</v>
      </c>
      <c r="D1438" s="220">
        <v>42430</v>
      </c>
      <c r="E1438" s="297" t="s">
        <v>1264</v>
      </c>
      <c r="F1438" s="46" t="s">
        <v>219</v>
      </c>
      <c r="G1438" s="102" t="s">
        <v>1265</v>
      </c>
      <c r="H1438" s="221">
        <v>801560</v>
      </c>
      <c r="I1438" s="42">
        <f t="shared" si="25"/>
        <v>801560</v>
      </c>
      <c r="J1438" s="40" t="s">
        <v>1129</v>
      </c>
      <c r="K1438" s="40" t="s">
        <v>1130</v>
      </c>
      <c r="L1438" s="293" t="s">
        <v>186</v>
      </c>
    </row>
    <row r="1439" spans="2:12" ht="24" customHeight="1">
      <c r="B1439" s="44">
        <v>41116004</v>
      </c>
      <c r="C1439" s="295" t="s">
        <v>28</v>
      </c>
      <c r="D1439" s="220">
        <v>42430</v>
      </c>
      <c r="E1439" s="297" t="s">
        <v>1264</v>
      </c>
      <c r="F1439" s="46" t="s">
        <v>219</v>
      </c>
      <c r="G1439" s="102" t="s">
        <v>1265</v>
      </c>
      <c r="H1439" s="221">
        <v>1044000</v>
      </c>
      <c r="I1439" s="42">
        <f t="shared" si="25"/>
        <v>1044000</v>
      </c>
      <c r="J1439" s="40" t="s">
        <v>1129</v>
      </c>
      <c r="K1439" s="40" t="s">
        <v>1130</v>
      </c>
      <c r="L1439" s="293" t="s">
        <v>186</v>
      </c>
    </row>
    <row r="1440" spans="2:12" ht="24" customHeight="1">
      <c r="B1440" s="44">
        <v>41116004</v>
      </c>
      <c r="C1440" s="295" t="s">
        <v>29</v>
      </c>
      <c r="D1440" s="220">
        <v>42430</v>
      </c>
      <c r="E1440" s="297" t="s">
        <v>1264</v>
      </c>
      <c r="F1440" s="46" t="s">
        <v>219</v>
      </c>
      <c r="G1440" s="102" t="s">
        <v>1265</v>
      </c>
      <c r="H1440" s="221">
        <v>1044000</v>
      </c>
      <c r="I1440" s="42">
        <f t="shared" si="25"/>
        <v>1044000</v>
      </c>
      <c r="J1440" s="40" t="s">
        <v>1129</v>
      </c>
      <c r="K1440" s="40" t="s">
        <v>1130</v>
      </c>
      <c r="L1440" s="293" t="s">
        <v>186</v>
      </c>
    </row>
    <row r="1441" spans="2:12" ht="24" customHeight="1">
      <c r="B1441" s="44">
        <v>41116004</v>
      </c>
      <c r="C1441" s="138" t="s">
        <v>30</v>
      </c>
      <c r="D1441" s="220">
        <v>42430</v>
      </c>
      <c r="E1441" s="297" t="s">
        <v>1264</v>
      </c>
      <c r="F1441" s="46" t="s">
        <v>219</v>
      </c>
      <c r="G1441" s="102" t="s">
        <v>1265</v>
      </c>
      <c r="H1441" s="221">
        <v>295800</v>
      </c>
      <c r="I1441" s="42">
        <f t="shared" si="25"/>
        <v>295800</v>
      </c>
      <c r="J1441" s="40" t="s">
        <v>1129</v>
      </c>
      <c r="K1441" s="40" t="s">
        <v>1130</v>
      </c>
      <c r="L1441" s="293" t="s">
        <v>186</v>
      </c>
    </row>
    <row r="1442" spans="2:12" ht="24" customHeight="1">
      <c r="B1442" s="44">
        <v>41116004</v>
      </c>
      <c r="C1442" s="138" t="s">
        <v>31</v>
      </c>
      <c r="D1442" s="220">
        <v>42430</v>
      </c>
      <c r="E1442" s="297" t="s">
        <v>1264</v>
      </c>
      <c r="F1442" s="46" t="s">
        <v>219</v>
      </c>
      <c r="G1442" s="102" t="s">
        <v>1265</v>
      </c>
      <c r="H1442" s="221">
        <v>1160000</v>
      </c>
      <c r="I1442" s="42">
        <f t="shared" si="25"/>
        <v>1160000</v>
      </c>
      <c r="J1442" s="40" t="s">
        <v>1129</v>
      </c>
      <c r="K1442" s="40" t="s">
        <v>1130</v>
      </c>
      <c r="L1442" s="293" t="s">
        <v>186</v>
      </c>
    </row>
    <row r="1443" spans="2:12" ht="24" customHeight="1">
      <c r="B1443" s="44">
        <v>41116004</v>
      </c>
      <c r="C1443" s="138" t="s">
        <v>32</v>
      </c>
      <c r="D1443" s="220">
        <v>42430</v>
      </c>
      <c r="E1443" s="297" t="s">
        <v>1264</v>
      </c>
      <c r="F1443" s="46" t="s">
        <v>219</v>
      </c>
      <c r="G1443" s="102" t="s">
        <v>1265</v>
      </c>
      <c r="H1443" s="221">
        <v>516200</v>
      </c>
      <c r="I1443" s="42">
        <f t="shared" si="25"/>
        <v>516200</v>
      </c>
      <c r="J1443" s="40" t="s">
        <v>1129</v>
      </c>
      <c r="K1443" s="40" t="s">
        <v>1130</v>
      </c>
      <c r="L1443" s="293" t="s">
        <v>186</v>
      </c>
    </row>
    <row r="1444" spans="2:12" ht="24" customHeight="1">
      <c r="B1444" s="44">
        <v>41116004</v>
      </c>
      <c r="C1444" s="138" t="s">
        <v>425</v>
      </c>
      <c r="D1444" s="220">
        <v>42430</v>
      </c>
      <c r="E1444" s="297" t="s">
        <v>1264</v>
      </c>
      <c r="F1444" s="46" t="s">
        <v>219</v>
      </c>
      <c r="G1444" s="102" t="s">
        <v>1265</v>
      </c>
      <c r="H1444" s="221">
        <v>49880</v>
      </c>
      <c r="I1444" s="42">
        <f t="shared" si="25"/>
        <v>49880</v>
      </c>
      <c r="J1444" s="40" t="s">
        <v>1129</v>
      </c>
      <c r="K1444" s="40" t="s">
        <v>1130</v>
      </c>
      <c r="L1444" s="293" t="s">
        <v>186</v>
      </c>
    </row>
    <row r="1445" spans="2:12" ht="24" customHeight="1">
      <c r="B1445" s="44">
        <v>41116004</v>
      </c>
      <c r="C1445" s="138" t="s">
        <v>33</v>
      </c>
      <c r="D1445" s="220">
        <v>42430</v>
      </c>
      <c r="E1445" s="297" t="s">
        <v>1264</v>
      </c>
      <c r="F1445" s="46" t="s">
        <v>219</v>
      </c>
      <c r="G1445" s="102" t="s">
        <v>1265</v>
      </c>
      <c r="H1445" s="221">
        <v>410640</v>
      </c>
      <c r="I1445" s="42">
        <f t="shared" si="25"/>
        <v>410640</v>
      </c>
      <c r="J1445" s="40" t="s">
        <v>1129</v>
      </c>
      <c r="K1445" s="40" t="s">
        <v>1130</v>
      </c>
      <c r="L1445" s="293" t="s">
        <v>186</v>
      </c>
    </row>
    <row r="1446" spans="2:12" ht="24" customHeight="1">
      <c r="B1446" s="44">
        <v>41116004</v>
      </c>
      <c r="C1446" s="138" t="s">
        <v>34</v>
      </c>
      <c r="D1446" s="220">
        <v>42430</v>
      </c>
      <c r="E1446" s="297" t="s">
        <v>1264</v>
      </c>
      <c r="F1446" s="46" t="s">
        <v>219</v>
      </c>
      <c r="G1446" s="102" t="s">
        <v>1265</v>
      </c>
      <c r="H1446" s="221">
        <v>342200</v>
      </c>
      <c r="I1446" s="42">
        <f t="shared" si="25"/>
        <v>342200</v>
      </c>
      <c r="J1446" s="40" t="s">
        <v>1129</v>
      </c>
      <c r="K1446" s="40" t="s">
        <v>1130</v>
      </c>
      <c r="L1446" s="293" t="s">
        <v>186</v>
      </c>
    </row>
    <row r="1447" spans="2:12" ht="24" customHeight="1">
      <c r="B1447" s="44">
        <v>41116004</v>
      </c>
      <c r="C1447" s="138" t="s">
        <v>35</v>
      </c>
      <c r="D1447" s="220">
        <v>42430</v>
      </c>
      <c r="E1447" s="297" t="s">
        <v>1264</v>
      </c>
      <c r="F1447" s="46" t="s">
        <v>219</v>
      </c>
      <c r="G1447" s="102" t="s">
        <v>1265</v>
      </c>
      <c r="H1447" s="221">
        <v>1194800</v>
      </c>
      <c r="I1447" s="42">
        <f t="shared" si="25"/>
        <v>1194800</v>
      </c>
      <c r="J1447" s="40" t="s">
        <v>1129</v>
      </c>
      <c r="K1447" s="40" t="s">
        <v>1130</v>
      </c>
      <c r="L1447" s="293" t="s">
        <v>186</v>
      </c>
    </row>
    <row r="1448" spans="2:12" ht="24" customHeight="1">
      <c r="B1448" s="44">
        <v>41116004</v>
      </c>
      <c r="C1448" s="138" t="s">
        <v>36</v>
      </c>
      <c r="D1448" s="220">
        <v>42430</v>
      </c>
      <c r="E1448" s="297" t="s">
        <v>1264</v>
      </c>
      <c r="F1448" s="46" t="s">
        <v>219</v>
      </c>
      <c r="G1448" s="102" t="s">
        <v>1265</v>
      </c>
      <c r="H1448" s="221">
        <v>1276000</v>
      </c>
      <c r="I1448" s="42">
        <f t="shared" si="25"/>
        <v>1276000</v>
      </c>
      <c r="J1448" s="40" t="s">
        <v>1129</v>
      </c>
      <c r="K1448" s="40" t="s">
        <v>1130</v>
      </c>
      <c r="L1448" s="293" t="s">
        <v>186</v>
      </c>
    </row>
    <row r="1449" spans="2:12" ht="24" customHeight="1">
      <c r="B1449" s="44">
        <v>41116004</v>
      </c>
      <c r="C1449" s="138" t="s">
        <v>37</v>
      </c>
      <c r="D1449" s="220">
        <v>42430</v>
      </c>
      <c r="E1449" s="297" t="s">
        <v>1264</v>
      </c>
      <c r="F1449" s="46" t="s">
        <v>219</v>
      </c>
      <c r="G1449" s="102" t="s">
        <v>1265</v>
      </c>
      <c r="H1449" s="221">
        <v>348000</v>
      </c>
      <c r="I1449" s="42">
        <f t="shared" si="25"/>
        <v>348000</v>
      </c>
      <c r="J1449" s="40" t="s">
        <v>1129</v>
      </c>
      <c r="K1449" s="40" t="s">
        <v>1130</v>
      </c>
      <c r="L1449" s="293" t="s">
        <v>186</v>
      </c>
    </row>
    <row r="1450" spans="2:12" ht="24" customHeight="1">
      <c r="B1450" s="44">
        <v>41116004</v>
      </c>
      <c r="C1450" s="138" t="s">
        <v>279</v>
      </c>
      <c r="D1450" s="220">
        <v>42430</v>
      </c>
      <c r="E1450" s="297" t="s">
        <v>1264</v>
      </c>
      <c r="F1450" s="46" t="s">
        <v>219</v>
      </c>
      <c r="G1450" s="102" t="s">
        <v>1265</v>
      </c>
      <c r="H1450" s="221">
        <v>464000</v>
      </c>
      <c r="I1450" s="42">
        <f t="shared" si="25"/>
        <v>464000</v>
      </c>
      <c r="J1450" s="40" t="s">
        <v>1129</v>
      </c>
      <c r="K1450" s="40" t="s">
        <v>1130</v>
      </c>
      <c r="L1450" s="293" t="s">
        <v>186</v>
      </c>
    </row>
    <row r="1451" spans="2:12" ht="24" customHeight="1">
      <c r="B1451" s="44">
        <v>41116004</v>
      </c>
      <c r="C1451" s="138" t="s">
        <v>282</v>
      </c>
      <c r="D1451" s="220">
        <v>42430</v>
      </c>
      <c r="E1451" s="297" t="s">
        <v>1264</v>
      </c>
      <c r="F1451" s="46" t="s">
        <v>219</v>
      </c>
      <c r="G1451" s="102" t="s">
        <v>1265</v>
      </c>
      <c r="H1451" s="221">
        <v>348000</v>
      </c>
      <c r="I1451" s="42">
        <f t="shared" si="25"/>
        <v>348000</v>
      </c>
      <c r="J1451" s="40" t="s">
        <v>1129</v>
      </c>
      <c r="K1451" s="40" t="s">
        <v>1130</v>
      </c>
      <c r="L1451" s="293" t="s">
        <v>186</v>
      </c>
    </row>
    <row r="1452" spans="2:12" ht="24" customHeight="1">
      <c r="B1452" s="44">
        <v>41116004</v>
      </c>
      <c r="C1452" s="138" t="s">
        <v>287</v>
      </c>
      <c r="D1452" s="220">
        <v>42430</v>
      </c>
      <c r="E1452" s="297" t="s">
        <v>1264</v>
      </c>
      <c r="F1452" s="46" t="s">
        <v>219</v>
      </c>
      <c r="G1452" s="102" t="s">
        <v>1265</v>
      </c>
      <c r="H1452" s="221">
        <v>348000</v>
      </c>
      <c r="I1452" s="42">
        <f t="shared" si="25"/>
        <v>348000</v>
      </c>
      <c r="J1452" s="40" t="s">
        <v>1129</v>
      </c>
      <c r="K1452" s="40" t="s">
        <v>1130</v>
      </c>
      <c r="L1452" s="293" t="s">
        <v>186</v>
      </c>
    </row>
    <row r="1453" spans="2:12" ht="24" customHeight="1">
      <c r="B1453" s="44">
        <v>41116004</v>
      </c>
      <c r="C1453" s="138" t="s">
        <v>292</v>
      </c>
      <c r="D1453" s="220">
        <v>42430</v>
      </c>
      <c r="E1453" s="297" t="s">
        <v>1264</v>
      </c>
      <c r="F1453" s="46" t="s">
        <v>219</v>
      </c>
      <c r="G1453" s="102" t="s">
        <v>1265</v>
      </c>
      <c r="H1453" s="221">
        <v>315520</v>
      </c>
      <c r="I1453" s="42">
        <f t="shared" si="25"/>
        <v>315520</v>
      </c>
      <c r="J1453" s="40" t="s">
        <v>1129</v>
      </c>
      <c r="K1453" s="40" t="s">
        <v>1130</v>
      </c>
      <c r="L1453" s="293" t="s">
        <v>186</v>
      </c>
    </row>
    <row r="1454" spans="2:12" ht="24" customHeight="1">
      <c r="B1454" s="44">
        <v>41116004</v>
      </c>
      <c r="C1454" s="295" t="s">
        <v>38</v>
      </c>
      <c r="D1454" s="220">
        <v>42430</v>
      </c>
      <c r="E1454" s="297" t="s">
        <v>1264</v>
      </c>
      <c r="F1454" s="46" t="s">
        <v>219</v>
      </c>
      <c r="G1454" s="102" t="s">
        <v>1265</v>
      </c>
      <c r="H1454" s="221">
        <v>174000</v>
      </c>
      <c r="I1454" s="42">
        <f t="shared" si="25"/>
        <v>174000</v>
      </c>
      <c r="J1454" s="40" t="s">
        <v>1129</v>
      </c>
      <c r="K1454" s="40" t="s">
        <v>1130</v>
      </c>
      <c r="L1454" s="293" t="s">
        <v>186</v>
      </c>
    </row>
    <row r="1455" spans="2:12" ht="24" customHeight="1">
      <c r="B1455" s="44">
        <v>41116004</v>
      </c>
      <c r="C1455" s="138" t="s">
        <v>332</v>
      </c>
      <c r="D1455" s="220">
        <v>42430</v>
      </c>
      <c r="E1455" s="297" t="s">
        <v>1264</v>
      </c>
      <c r="F1455" s="46" t="s">
        <v>219</v>
      </c>
      <c r="G1455" s="102" t="s">
        <v>1265</v>
      </c>
      <c r="H1455" s="221">
        <v>860720</v>
      </c>
      <c r="I1455" s="42">
        <f t="shared" si="25"/>
        <v>860720</v>
      </c>
      <c r="J1455" s="40" t="s">
        <v>1129</v>
      </c>
      <c r="K1455" s="40" t="s">
        <v>1130</v>
      </c>
      <c r="L1455" s="293" t="s">
        <v>186</v>
      </c>
    </row>
    <row r="1456" spans="2:12" ht="24" customHeight="1">
      <c r="B1456" s="44">
        <v>41116004</v>
      </c>
      <c r="C1456" s="138" t="s">
        <v>307</v>
      </c>
      <c r="D1456" s="220">
        <v>42430</v>
      </c>
      <c r="E1456" s="297" t="s">
        <v>1264</v>
      </c>
      <c r="F1456" s="46" t="s">
        <v>219</v>
      </c>
      <c r="G1456" s="102" t="s">
        <v>1265</v>
      </c>
      <c r="H1456" s="221">
        <v>400200</v>
      </c>
      <c r="I1456" s="42">
        <f t="shared" si="25"/>
        <v>400200</v>
      </c>
      <c r="J1456" s="40" t="s">
        <v>1129</v>
      </c>
      <c r="K1456" s="40" t="s">
        <v>1130</v>
      </c>
      <c r="L1456" s="293" t="s">
        <v>186</v>
      </c>
    </row>
    <row r="1457" spans="2:12" ht="24" customHeight="1">
      <c r="B1457" s="44">
        <v>41100000</v>
      </c>
      <c r="C1457" s="138" t="s">
        <v>39</v>
      </c>
      <c r="D1457" s="220">
        <v>42430</v>
      </c>
      <c r="E1457" s="297" t="s">
        <v>1264</v>
      </c>
      <c r="F1457" s="46" t="s">
        <v>219</v>
      </c>
      <c r="G1457" s="102" t="s">
        <v>1265</v>
      </c>
      <c r="H1457" s="221">
        <v>1175080</v>
      </c>
      <c r="I1457" s="42">
        <f t="shared" si="25"/>
        <v>1175080</v>
      </c>
      <c r="J1457" s="40" t="s">
        <v>1129</v>
      </c>
      <c r="K1457" s="40" t="s">
        <v>1130</v>
      </c>
      <c r="L1457" s="293" t="s">
        <v>186</v>
      </c>
    </row>
    <row r="1458" spans="2:12" ht="24" customHeight="1">
      <c r="B1458" s="44">
        <v>41100000</v>
      </c>
      <c r="C1458" s="161" t="s">
        <v>40</v>
      </c>
      <c r="D1458" s="220">
        <v>42430</v>
      </c>
      <c r="E1458" s="297" t="s">
        <v>1264</v>
      </c>
      <c r="F1458" s="46" t="s">
        <v>219</v>
      </c>
      <c r="G1458" s="102" t="s">
        <v>1265</v>
      </c>
      <c r="H1458" s="221">
        <v>8760320</v>
      </c>
      <c r="I1458" s="42">
        <f t="shared" si="25"/>
        <v>8760320</v>
      </c>
      <c r="J1458" s="40" t="s">
        <v>1129</v>
      </c>
      <c r="K1458" s="40" t="s">
        <v>1130</v>
      </c>
      <c r="L1458" s="293" t="s">
        <v>186</v>
      </c>
    </row>
    <row r="1459" spans="2:12" ht="24" customHeight="1">
      <c r="B1459" s="44">
        <v>41100000</v>
      </c>
      <c r="C1459" s="261" t="s">
        <v>41</v>
      </c>
      <c r="D1459" s="220">
        <v>42430</v>
      </c>
      <c r="E1459" s="297" t="s">
        <v>1264</v>
      </c>
      <c r="F1459" s="46" t="s">
        <v>219</v>
      </c>
      <c r="G1459" s="102" t="s">
        <v>1265</v>
      </c>
      <c r="H1459" s="221">
        <v>1907040</v>
      </c>
      <c r="I1459" s="42">
        <f t="shared" si="25"/>
        <v>1907040</v>
      </c>
      <c r="J1459" s="40" t="s">
        <v>1129</v>
      </c>
      <c r="K1459" s="40" t="s">
        <v>1130</v>
      </c>
      <c r="L1459" s="293" t="s">
        <v>186</v>
      </c>
    </row>
    <row r="1460" spans="2:12" ht="24" customHeight="1">
      <c r="B1460" s="44">
        <v>41100000</v>
      </c>
      <c r="C1460" s="161" t="s">
        <v>42</v>
      </c>
      <c r="D1460" s="220">
        <v>42430</v>
      </c>
      <c r="E1460" s="297" t="s">
        <v>1264</v>
      </c>
      <c r="F1460" s="46" t="s">
        <v>219</v>
      </c>
      <c r="G1460" s="102" t="s">
        <v>1265</v>
      </c>
      <c r="H1460" s="221">
        <v>7954120</v>
      </c>
      <c r="I1460" s="42">
        <f t="shared" si="25"/>
        <v>7954120</v>
      </c>
      <c r="J1460" s="40" t="s">
        <v>1129</v>
      </c>
      <c r="K1460" s="40" t="s">
        <v>1130</v>
      </c>
      <c r="L1460" s="293" t="s">
        <v>186</v>
      </c>
    </row>
    <row r="1461" spans="2:12" ht="24" customHeight="1">
      <c r="B1461" s="44">
        <v>41121511</v>
      </c>
      <c r="C1461" s="161" t="s">
        <v>43</v>
      </c>
      <c r="D1461" s="220">
        <v>42430</v>
      </c>
      <c r="E1461" s="297" t="s">
        <v>1264</v>
      </c>
      <c r="F1461" s="46" t="s">
        <v>219</v>
      </c>
      <c r="G1461" s="102" t="s">
        <v>1265</v>
      </c>
      <c r="H1461" s="221">
        <v>812000</v>
      </c>
      <c r="I1461" s="42">
        <f t="shared" si="25"/>
        <v>812000</v>
      </c>
      <c r="J1461" s="40" t="s">
        <v>1129</v>
      </c>
      <c r="K1461" s="40" t="s">
        <v>1130</v>
      </c>
      <c r="L1461" s="293" t="s">
        <v>186</v>
      </c>
    </row>
    <row r="1462" spans="2:12" ht="24" customHeight="1">
      <c r="B1462" s="44">
        <v>47101512</v>
      </c>
      <c r="C1462" s="161" t="s">
        <v>44</v>
      </c>
      <c r="D1462" s="220">
        <v>42430</v>
      </c>
      <c r="E1462" s="297" t="s">
        <v>1264</v>
      </c>
      <c r="F1462" s="46" t="s">
        <v>219</v>
      </c>
      <c r="G1462" s="102" t="s">
        <v>1265</v>
      </c>
      <c r="H1462" s="221">
        <v>3295560</v>
      </c>
      <c r="I1462" s="42">
        <f t="shared" si="25"/>
        <v>3295560</v>
      </c>
      <c r="J1462" s="40" t="s">
        <v>1129</v>
      </c>
      <c r="K1462" s="40" t="s">
        <v>1130</v>
      </c>
      <c r="L1462" s="293" t="s">
        <v>186</v>
      </c>
    </row>
    <row r="1463" spans="2:12" ht="24" customHeight="1">
      <c r="B1463" s="44">
        <v>47101512</v>
      </c>
      <c r="C1463" s="161" t="s">
        <v>45</v>
      </c>
      <c r="D1463" s="220">
        <v>42430</v>
      </c>
      <c r="E1463" s="297" t="s">
        <v>1264</v>
      </c>
      <c r="F1463" s="46" t="s">
        <v>219</v>
      </c>
      <c r="G1463" s="102" t="s">
        <v>1265</v>
      </c>
      <c r="H1463" s="221">
        <v>2055520</v>
      </c>
      <c r="I1463" s="42">
        <f t="shared" si="25"/>
        <v>2055520</v>
      </c>
      <c r="J1463" s="40" t="s">
        <v>1129</v>
      </c>
      <c r="K1463" s="40" t="s">
        <v>1130</v>
      </c>
      <c r="L1463" s="293" t="s">
        <v>186</v>
      </c>
    </row>
    <row r="1464" spans="2:12" ht="24" customHeight="1">
      <c r="B1464" s="44">
        <v>41100000</v>
      </c>
      <c r="C1464" s="261" t="s">
        <v>46</v>
      </c>
      <c r="D1464" s="220">
        <v>42430</v>
      </c>
      <c r="E1464" s="297" t="s">
        <v>1264</v>
      </c>
      <c r="F1464" s="46" t="s">
        <v>219</v>
      </c>
      <c r="G1464" s="102" t="s">
        <v>1265</v>
      </c>
      <c r="H1464" s="221">
        <v>28420000</v>
      </c>
      <c r="I1464" s="42">
        <f t="shared" si="25"/>
        <v>28420000</v>
      </c>
      <c r="J1464" s="40" t="s">
        <v>1129</v>
      </c>
      <c r="K1464" s="40" t="s">
        <v>1130</v>
      </c>
      <c r="L1464" s="293" t="s">
        <v>186</v>
      </c>
    </row>
    <row r="1465" spans="2:12" ht="24" customHeight="1">
      <c r="B1465" s="44">
        <v>41100000</v>
      </c>
      <c r="C1465" s="161" t="s">
        <v>47</v>
      </c>
      <c r="D1465" s="220">
        <v>42430</v>
      </c>
      <c r="E1465" s="297" t="s">
        <v>1264</v>
      </c>
      <c r="F1465" s="46" t="s">
        <v>219</v>
      </c>
      <c r="G1465" s="102" t="s">
        <v>1265</v>
      </c>
      <c r="H1465" s="221">
        <v>35260520</v>
      </c>
      <c r="I1465" s="42">
        <f t="shared" si="25"/>
        <v>35260520</v>
      </c>
      <c r="J1465" s="40" t="s">
        <v>1129</v>
      </c>
      <c r="K1465" s="40" t="s">
        <v>1130</v>
      </c>
      <c r="L1465" s="293" t="s">
        <v>186</v>
      </c>
    </row>
    <row r="1466" spans="2:12" ht="24" customHeight="1">
      <c r="B1466" s="44">
        <v>41100000</v>
      </c>
      <c r="C1466" s="261" t="s">
        <v>48</v>
      </c>
      <c r="D1466" s="220">
        <v>42430</v>
      </c>
      <c r="E1466" s="297" t="s">
        <v>1264</v>
      </c>
      <c r="F1466" s="46" t="s">
        <v>219</v>
      </c>
      <c r="G1466" s="102" t="s">
        <v>1265</v>
      </c>
      <c r="H1466" s="221">
        <v>15080000</v>
      </c>
      <c r="I1466" s="42">
        <f t="shared" si="25"/>
        <v>15080000</v>
      </c>
      <c r="J1466" s="40" t="s">
        <v>1129</v>
      </c>
      <c r="K1466" s="40" t="s">
        <v>1130</v>
      </c>
      <c r="L1466" s="293" t="s">
        <v>186</v>
      </c>
    </row>
    <row r="1467" spans="2:12" ht="24" customHeight="1">
      <c r="B1467" s="44">
        <v>41121511</v>
      </c>
      <c r="C1467" s="161" t="s">
        <v>49</v>
      </c>
      <c r="D1467" s="220">
        <v>42430</v>
      </c>
      <c r="E1467" s="297" t="s">
        <v>1264</v>
      </c>
      <c r="F1467" s="46" t="s">
        <v>219</v>
      </c>
      <c r="G1467" s="102" t="s">
        <v>1265</v>
      </c>
      <c r="H1467" s="221">
        <v>382800</v>
      </c>
      <c r="I1467" s="42">
        <f t="shared" si="25"/>
        <v>382800</v>
      </c>
      <c r="J1467" s="40" t="s">
        <v>1129</v>
      </c>
      <c r="K1467" s="40" t="s">
        <v>1130</v>
      </c>
      <c r="L1467" s="293" t="s">
        <v>186</v>
      </c>
    </row>
    <row r="1468" spans="2:12" ht="24" customHeight="1">
      <c r="B1468" s="44">
        <v>41121511</v>
      </c>
      <c r="C1468" s="161" t="s">
        <v>49</v>
      </c>
      <c r="D1468" s="220">
        <v>42430</v>
      </c>
      <c r="E1468" s="297" t="s">
        <v>1264</v>
      </c>
      <c r="F1468" s="46" t="s">
        <v>219</v>
      </c>
      <c r="G1468" s="102" t="s">
        <v>1265</v>
      </c>
      <c r="H1468" s="221">
        <v>765600</v>
      </c>
      <c r="I1468" s="42">
        <f t="shared" si="25"/>
        <v>765600</v>
      </c>
      <c r="J1468" s="40" t="s">
        <v>1129</v>
      </c>
      <c r="K1468" s="40" t="s">
        <v>1130</v>
      </c>
      <c r="L1468" s="293" t="s">
        <v>186</v>
      </c>
    </row>
    <row r="1469" spans="2:12" ht="24" customHeight="1">
      <c r="B1469" s="44">
        <v>41104401</v>
      </c>
      <c r="C1469" s="161" t="s">
        <v>50</v>
      </c>
      <c r="D1469" s="220">
        <v>42430</v>
      </c>
      <c r="E1469" s="297" t="s">
        <v>1264</v>
      </c>
      <c r="F1469" s="46" t="s">
        <v>219</v>
      </c>
      <c r="G1469" s="102" t="s">
        <v>1265</v>
      </c>
      <c r="H1469" s="221">
        <v>26271680</v>
      </c>
      <c r="I1469" s="42">
        <f t="shared" si="25"/>
        <v>26271680</v>
      </c>
      <c r="J1469" s="40" t="s">
        <v>1129</v>
      </c>
      <c r="K1469" s="40" t="s">
        <v>1130</v>
      </c>
      <c r="L1469" s="293" t="s">
        <v>186</v>
      </c>
    </row>
    <row r="1470" spans="2:12" ht="24" customHeight="1">
      <c r="B1470" s="44">
        <v>41100000</v>
      </c>
      <c r="C1470" s="161" t="s">
        <v>51</v>
      </c>
      <c r="D1470" s="220">
        <v>42430</v>
      </c>
      <c r="E1470" s="297" t="s">
        <v>1264</v>
      </c>
      <c r="F1470" s="46" t="s">
        <v>219</v>
      </c>
      <c r="G1470" s="102" t="s">
        <v>1265</v>
      </c>
      <c r="H1470" s="221">
        <v>11961920</v>
      </c>
      <c r="I1470" s="42">
        <f t="shared" si="25"/>
        <v>11961920</v>
      </c>
      <c r="J1470" s="40" t="s">
        <v>1129</v>
      </c>
      <c r="K1470" s="40" t="s">
        <v>1130</v>
      </c>
      <c r="L1470" s="293" t="s">
        <v>186</v>
      </c>
    </row>
    <row r="1471" spans="2:12" ht="24" customHeight="1">
      <c r="B1471" s="44">
        <v>41104401</v>
      </c>
      <c r="C1471" s="161" t="s">
        <v>52</v>
      </c>
      <c r="D1471" s="220">
        <v>42430</v>
      </c>
      <c r="E1471" s="297" t="s">
        <v>1264</v>
      </c>
      <c r="F1471" s="46" t="s">
        <v>219</v>
      </c>
      <c r="G1471" s="102" t="s">
        <v>1265</v>
      </c>
      <c r="H1471" s="221">
        <v>10492200</v>
      </c>
      <c r="I1471" s="42">
        <f t="shared" si="25"/>
        <v>10492200</v>
      </c>
      <c r="J1471" s="40" t="s">
        <v>1129</v>
      </c>
      <c r="K1471" s="40" t="s">
        <v>1130</v>
      </c>
      <c r="L1471" s="293" t="s">
        <v>186</v>
      </c>
    </row>
    <row r="1472" spans="2:12" ht="24" customHeight="1">
      <c r="B1472" s="44">
        <v>41103011</v>
      </c>
      <c r="C1472" s="161" t="s">
        <v>53</v>
      </c>
      <c r="D1472" s="220">
        <v>42430</v>
      </c>
      <c r="E1472" s="297" t="s">
        <v>1264</v>
      </c>
      <c r="F1472" s="46" t="s">
        <v>219</v>
      </c>
      <c r="G1472" s="102" t="s">
        <v>1265</v>
      </c>
      <c r="H1472" s="221">
        <v>19720000</v>
      </c>
      <c r="I1472" s="42">
        <f t="shared" si="25"/>
        <v>19720000</v>
      </c>
      <c r="J1472" s="40" t="s">
        <v>1129</v>
      </c>
      <c r="K1472" s="40" t="s">
        <v>1130</v>
      </c>
      <c r="L1472" s="293" t="s">
        <v>186</v>
      </c>
    </row>
    <row r="1473" spans="2:12" ht="24" customHeight="1">
      <c r="B1473" s="44">
        <v>41100000</v>
      </c>
      <c r="C1473" s="295" t="s">
        <v>54</v>
      </c>
      <c r="D1473" s="220">
        <v>42430</v>
      </c>
      <c r="E1473" s="297" t="s">
        <v>1264</v>
      </c>
      <c r="F1473" s="46" t="s">
        <v>219</v>
      </c>
      <c r="G1473" s="102" t="s">
        <v>1265</v>
      </c>
      <c r="H1473" s="221">
        <v>80852000</v>
      </c>
      <c r="I1473" s="42">
        <f t="shared" si="25"/>
        <v>80852000</v>
      </c>
      <c r="J1473" s="40" t="s">
        <v>1129</v>
      </c>
      <c r="K1473" s="40" t="s">
        <v>1130</v>
      </c>
      <c r="L1473" s="293" t="s">
        <v>186</v>
      </c>
    </row>
    <row r="1474" spans="2:12" ht="24" customHeight="1">
      <c r="B1474" s="44">
        <v>41100000</v>
      </c>
      <c r="C1474" s="261" t="s">
        <v>55</v>
      </c>
      <c r="D1474" s="220">
        <v>42430</v>
      </c>
      <c r="E1474" s="297" t="s">
        <v>1264</v>
      </c>
      <c r="F1474" s="46" t="s">
        <v>219</v>
      </c>
      <c r="G1474" s="102" t="s">
        <v>1265</v>
      </c>
      <c r="H1474" s="221">
        <v>2343200</v>
      </c>
      <c r="I1474" s="42">
        <f t="shared" si="25"/>
        <v>2343200</v>
      </c>
      <c r="J1474" s="40" t="s">
        <v>1129</v>
      </c>
      <c r="K1474" s="40" t="s">
        <v>1130</v>
      </c>
      <c r="L1474" s="293" t="s">
        <v>186</v>
      </c>
    </row>
    <row r="1475" spans="2:12" ht="24" customHeight="1">
      <c r="B1475" s="44">
        <v>41100000</v>
      </c>
      <c r="C1475" s="161" t="s">
        <v>56</v>
      </c>
      <c r="D1475" s="220">
        <v>42430</v>
      </c>
      <c r="E1475" s="297" t="s">
        <v>1264</v>
      </c>
      <c r="F1475" s="46" t="s">
        <v>219</v>
      </c>
      <c r="G1475" s="102" t="s">
        <v>1265</v>
      </c>
      <c r="H1475" s="221">
        <v>5127200</v>
      </c>
      <c r="I1475" s="42">
        <f t="shared" si="25"/>
        <v>5127200</v>
      </c>
      <c r="J1475" s="40" t="s">
        <v>1129</v>
      </c>
      <c r="K1475" s="40" t="s">
        <v>1130</v>
      </c>
      <c r="L1475" s="293" t="s">
        <v>186</v>
      </c>
    </row>
    <row r="1476" spans="2:12" ht="24" customHeight="1">
      <c r="B1476" s="44">
        <v>41103011</v>
      </c>
      <c r="C1476" s="161" t="s">
        <v>57</v>
      </c>
      <c r="D1476" s="220">
        <v>42430</v>
      </c>
      <c r="E1476" s="297" t="s">
        <v>1264</v>
      </c>
      <c r="F1476" s="46" t="s">
        <v>219</v>
      </c>
      <c r="G1476" s="102" t="s">
        <v>1265</v>
      </c>
      <c r="H1476" s="221">
        <v>22504000</v>
      </c>
      <c r="I1476" s="42">
        <f t="shared" si="25"/>
        <v>22504000</v>
      </c>
      <c r="J1476" s="40" t="s">
        <v>1129</v>
      </c>
      <c r="K1476" s="40" t="s">
        <v>1130</v>
      </c>
      <c r="L1476" s="293" t="s">
        <v>186</v>
      </c>
    </row>
    <row r="1477" spans="2:12" ht="24" customHeight="1">
      <c r="B1477" s="44">
        <v>41100000</v>
      </c>
      <c r="C1477" s="295" t="s">
        <v>58</v>
      </c>
      <c r="D1477" s="220">
        <v>42430</v>
      </c>
      <c r="E1477" s="297" t="s">
        <v>1264</v>
      </c>
      <c r="F1477" s="46" t="s">
        <v>219</v>
      </c>
      <c r="G1477" s="102" t="s">
        <v>1265</v>
      </c>
      <c r="H1477" s="221">
        <v>812000</v>
      </c>
      <c r="I1477" s="42">
        <f t="shared" si="25"/>
        <v>812000</v>
      </c>
      <c r="J1477" s="40" t="s">
        <v>1129</v>
      </c>
      <c r="K1477" s="40" t="s">
        <v>1130</v>
      </c>
      <c r="L1477" s="293" t="s">
        <v>186</v>
      </c>
    </row>
    <row r="1478" spans="2:12" ht="24" customHeight="1">
      <c r="B1478" s="44">
        <v>41100000</v>
      </c>
      <c r="C1478" s="161" t="s">
        <v>59</v>
      </c>
      <c r="D1478" s="220">
        <v>42430</v>
      </c>
      <c r="E1478" s="297" t="s">
        <v>1264</v>
      </c>
      <c r="F1478" s="46" t="s">
        <v>219</v>
      </c>
      <c r="G1478" s="102" t="s">
        <v>1265</v>
      </c>
      <c r="H1478" s="221">
        <v>8120000</v>
      </c>
      <c r="I1478" s="42">
        <f t="shared" si="25"/>
        <v>8120000</v>
      </c>
      <c r="J1478" s="40" t="s">
        <v>1129</v>
      </c>
      <c r="K1478" s="40" t="s">
        <v>1130</v>
      </c>
      <c r="L1478" s="293" t="s">
        <v>186</v>
      </c>
    </row>
    <row r="1479" spans="2:12" ht="24" customHeight="1">
      <c r="B1479" s="300">
        <v>41100000</v>
      </c>
      <c r="C1479" s="301" t="s">
        <v>60</v>
      </c>
      <c r="D1479" s="302">
        <v>42430</v>
      </c>
      <c r="E1479" s="297" t="s">
        <v>1264</v>
      </c>
      <c r="F1479" s="216" t="s">
        <v>219</v>
      </c>
      <c r="G1479" s="102" t="s">
        <v>1265</v>
      </c>
      <c r="H1479" s="303">
        <v>11105840</v>
      </c>
      <c r="I1479" s="42">
        <f t="shared" si="25"/>
        <v>11105840</v>
      </c>
      <c r="J1479" s="40" t="s">
        <v>1129</v>
      </c>
      <c r="K1479" s="40" t="s">
        <v>1130</v>
      </c>
      <c r="L1479" s="304" t="s">
        <v>186</v>
      </c>
    </row>
    <row r="1480" spans="2:12" ht="24" customHeight="1">
      <c r="B1480" s="44">
        <v>41116010</v>
      </c>
      <c r="C1480" s="295" t="s">
        <v>441</v>
      </c>
      <c r="D1480" s="220">
        <v>42430</v>
      </c>
      <c r="E1480" s="297" t="s">
        <v>1264</v>
      </c>
      <c r="F1480" s="46" t="s">
        <v>219</v>
      </c>
      <c r="G1480" s="102" t="s">
        <v>1265</v>
      </c>
      <c r="H1480" s="221">
        <v>26081441</v>
      </c>
      <c r="I1480" s="42">
        <f t="shared" si="25"/>
        <v>26081441</v>
      </c>
      <c r="J1480" s="40" t="s">
        <v>1129</v>
      </c>
      <c r="K1480" s="40" t="s">
        <v>1130</v>
      </c>
      <c r="L1480" s="293" t="s">
        <v>186</v>
      </c>
    </row>
    <row r="1481" spans="2:12" ht="24" customHeight="1">
      <c r="B1481" s="305">
        <v>80111601</v>
      </c>
      <c r="C1481" s="101" t="s">
        <v>442</v>
      </c>
      <c r="D1481" s="290">
        <v>42401</v>
      </c>
      <c r="E1481" s="102" t="s">
        <v>1217</v>
      </c>
      <c r="F1481" s="102" t="s">
        <v>1222</v>
      </c>
      <c r="G1481" s="102" t="s">
        <v>1265</v>
      </c>
      <c r="H1481" s="226">
        <v>30800000</v>
      </c>
      <c r="I1481" s="42">
        <f t="shared" si="25"/>
        <v>30800000</v>
      </c>
      <c r="J1481" s="40" t="s">
        <v>1129</v>
      </c>
      <c r="K1481" s="40" t="s">
        <v>1130</v>
      </c>
      <c r="L1481" s="207" t="s">
        <v>443</v>
      </c>
    </row>
    <row r="1482" spans="2:12" ht="24" customHeight="1">
      <c r="B1482" s="306">
        <v>80111604</v>
      </c>
      <c r="C1482" s="101" t="s">
        <v>444</v>
      </c>
      <c r="D1482" s="290">
        <v>42401</v>
      </c>
      <c r="E1482" s="102" t="s">
        <v>1217</v>
      </c>
      <c r="F1482" s="102" t="s">
        <v>1222</v>
      </c>
      <c r="G1482" s="102" t="s">
        <v>1265</v>
      </c>
      <c r="H1482" s="226">
        <v>30800000</v>
      </c>
      <c r="I1482" s="42">
        <f t="shared" si="25"/>
        <v>30800000</v>
      </c>
      <c r="J1482" s="40" t="s">
        <v>1129</v>
      </c>
      <c r="K1482" s="40" t="s">
        <v>1130</v>
      </c>
      <c r="L1482" s="207" t="s">
        <v>443</v>
      </c>
    </row>
    <row r="1483" spans="2:12" ht="24" customHeight="1">
      <c r="B1483" s="307">
        <v>80111607</v>
      </c>
      <c r="C1483" s="101" t="s">
        <v>445</v>
      </c>
      <c r="D1483" s="290">
        <v>42401</v>
      </c>
      <c r="E1483" s="102" t="s">
        <v>1217</v>
      </c>
      <c r="F1483" s="102" t="s">
        <v>1222</v>
      </c>
      <c r="G1483" s="102" t="s">
        <v>1265</v>
      </c>
      <c r="H1483" s="226">
        <v>38500000</v>
      </c>
      <c r="I1483" s="42">
        <f t="shared" si="25"/>
        <v>38500000</v>
      </c>
      <c r="J1483" s="40" t="s">
        <v>1129</v>
      </c>
      <c r="K1483" s="40" t="s">
        <v>1130</v>
      </c>
      <c r="L1483" s="207" t="s">
        <v>443</v>
      </c>
    </row>
    <row r="1484" spans="2:12" ht="24" customHeight="1">
      <c r="B1484" s="307">
        <v>80111610</v>
      </c>
      <c r="C1484" s="101" t="s">
        <v>446</v>
      </c>
      <c r="D1484" s="290">
        <v>42401</v>
      </c>
      <c r="E1484" s="102" t="s">
        <v>1217</v>
      </c>
      <c r="F1484" s="102" t="s">
        <v>1222</v>
      </c>
      <c r="G1484" s="102" t="s">
        <v>1265</v>
      </c>
      <c r="H1484" s="226">
        <v>38000000</v>
      </c>
      <c r="I1484" s="42">
        <f t="shared" si="25"/>
        <v>38000000</v>
      </c>
      <c r="J1484" s="40" t="s">
        <v>1129</v>
      </c>
      <c r="K1484" s="40" t="s">
        <v>1130</v>
      </c>
      <c r="L1484" s="207" t="s">
        <v>443</v>
      </c>
    </row>
    <row r="1485" spans="2:12" ht="24" customHeight="1">
      <c r="B1485" s="307">
        <v>80111614</v>
      </c>
      <c r="C1485" s="101" t="s">
        <v>1352</v>
      </c>
      <c r="D1485" s="290">
        <v>42401</v>
      </c>
      <c r="E1485" s="102" t="s">
        <v>1217</v>
      </c>
      <c r="F1485" s="102" t="s">
        <v>1222</v>
      </c>
      <c r="G1485" s="102" t="s">
        <v>1265</v>
      </c>
      <c r="H1485" s="226">
        <v>38500000</v>
      </c>
      <c r="I1485" s="42">
        <f t="shared" si="25"/>
        <v>38500000</v>
      </c>
      <c r="J1485" s="40" t="s">
        <v>1129</v>
      </c>
      <c r="K1485" s="40" t="s">
        <v>1130</v>
      </c>
      <c r="L1485" s="207" t="s">
        <v>443</v>
      </c>
    </row>
    <row r="1486" spans="2:12" ht="24" customHeight="1">
      <c r="B1486" s="306">
        <v>80111617</v>
      </c>
      <c r="C1486" s="101" t="s">
        <v>447</v>
      </c>
      <c r="D1486" s="290">
        <v>42401</v>
      </c>
      <c r="E1486" s="102" t="s">
        <v>1217</v>
      </c>
      <c r="F1486" s="102" t="s">
        <v>1222</v>
      </c>
      <c r="G1486" s="102" t="s">
        <v>1265</v>
      </c>
      <c r="H1486" s="226">
        <v>38500000</v>
      </c>
      <c r="I1486" s="42">
        <f t="shared" si="25"/>
        <v>38500000</v>
      </c>
      <c r="J1486" s="40" t="s">
        <v>1129</v>
      </c>
      <c r="K1486" s="40" t="s">
        <v>1130</v>
      </c>
      <c r="L1486" s="207" t="s">
        <v>443</v>
      </c>
    </row>
    <row r="1487" spans="2:12" ht="24" customHeight="1">
      <c r="B1487" s="306">
        <v>80111620</v>
      </c>
      <c r="C1487" s="101" t="s">
        <v>697</v>
      </c>
      <c r="D1487" s="290">
        <v>42401</v>
      </c>
      <c r="E1487" s="102" t="s">
        <v>1217</v>
      </c>
      <c r="F1487" s="102" t="s">
        <v>1222</v>
      </c>
      <c r="G1487" s="102" t="s">
        <v>1265</v>
      </c>
      <c r="H1487" s="226">
        <v>38500000</v>
      </c>
      <c r="I1487" s="42">
        <f t="shared" si="25"/>
        <v>38500000</v>
      </c>
      <c r="J1487" s="40" t="s">
        <v>1129</v>
      </c>
      <c r="K1487" s="40" t="s">
        <v>1130</v>
      </c>
      <c r="L1487" s="207" t="s">
        <v>443</v>
      </c>
    </row>
    <row r="1488" spans="2:12" ht="24" customHeight="1">
      <c r="B1488" s="306">
        <v>82141504</v>
      </c>
      <c r="C1488" s="101" t="s">
        <v>448</v>
      </c>
      <c r="D1488" s="290">
        <v>42401</v>
      </c>
      <c r="E1488" s="102" t="s">
        <v>1217</v>
      </c>
      <c r="F1488" s="102" t="s">
        <v>1222</v>
      </c>
      <c r="G1488" s="102" t="s">
        <v>1265</v>
      </c>
      <c r="H1488" s="226">
        <v>38500000</v>
      </c>
      <c r="I1488" s="42">
        <f t="shared" si="25"/>
        <v>38500000</v>
      </c>
      <c r="J1488" s="40" t="s">
        <v>1129</v>
      </c>
      <c r="K1488" s="40" t="s">
        <v>1130</v>
      </c>
      <c r="L1488" s="207" t="s">
        <v>443</v>
      </c>
    </row>
    <row r="1489" spans="2:12" ht="24" customHeight="1">
      <c r="B1489" s="306">
        <v>93151607</v>
      </c>
      <c r="C1489" s="183" t="s">
        <v>449</v>
      </c>
      <c r="D1489" s="290">
        <v>42401</v>
      </c>
      <c r="E1489" s="102" t="s">
        <v>1217</v>
      </c>
      <c r="F1489" s="102" t="s">
        <v>1365</v>
      </c>
      <c r="G1489" s="102" t="s">
        <v>1265</v>
      </c>
      <c r="H1489" s="226">
        <v>600000000</v>
      </c>
      <c r="I1489" s="42">
        <f t="shared" si="25"/>
        <v>600000000</v>
      </c>
      <c r="J1489" s="40" t="s">
        <v>1129</v>
      </c>
      <c r="K1489" s="40" t="s">
        <v>1130</v>
      </c>
      <c r="L1489" s="207" t="s">
        <v>443</v>
      </c>
    </row>
    <row r="1490" spans="2:12" ht="24" customHeight="1">
      <c r="B1490" s="306">
        <v>72102900</v>
      </c>
      <c r="C1490" s="101" t="s">
        <v>450</v>
      </c>
      <c r="D1490" s="220">
        <v>42430</v>
      </c>
      <c r="E1490" s="102" t="s">
        <v>1217</v>
      </c>
      <c r="F1490" s="102" t="s">
        <v>1365</v>
      </c>
      <c r="G1490" s="102" t="s">
        <v>1265</v>
      </c>
      <c r="H1490" s="226">
        <v>1000000000</v>
      </c>
      <c r="I1490" s="42">
        <f t="shared" si="25"/>
        <v>1000000000</v>
      </c>
      <c r="J1490" s="40" t="s">
        <v>1129</v>
      </c>
      <c r="K1490" s="40" t="s">
        <v>1130</v>
      </c>
      <c r="L1490" s="207" t="s">
        <v>443</v>
      </c>
    </row>
    <row r="1491" spans="2:12" ht="24" customHeight="1">
      <c r="B1491" s="308">
        <v>93141701</v>
      </c>
      <c r="C1491" s="183" t="s">
        <v>451</v>
      </c>
      <c r="D1491" s="220">
        <v>42430</v>
      </c>
      <c r="E1491" s="102" t="s">
        <v>1503</v>
      </c>
      <c r="F1491" s="102" t="s">
        <v>1365</v>
      </c>
      <c r="G1491" s="102" t="s">
        <v>1265</v>
      </c>
      <c r="H1491" s="309">
        <v>2500000000</v>
      </c>
      <c r="I1491" s="42">
        <f t="shared" si="25"/>
        <v>2500000000</v>
      </c>
      <c r="J1491" s="40" t="s">
        <v>1129</v>
      </c>
      <c r="K1491" s="40" t="s">
        <v>1130</v>
      </c>
      <c r="L1491" s="207" t="s">
        <v>443</v>
      </c>
    </row>
    <row r="1492" spans="2:12" ht="24" customHeight="1">
      <c r="B1492" s="308">
        <v>80141626</v>
      </c>
      <c r="C1492" s="183" t="s">
        <v>452</v>
      </c>
      <c r="D1492" s="220">
        <v>42430</v>
      </c>
      <c r="E1492" s="102" t="s">
        <v>1503</v>
      </c>
      <c r="F1492" s="102" t="s">
        <v>1365</v>
      </c>
      <c r="G1492" s="102" t="s">
        <v>1265</v>
      </c>
      <c r="H1492" s="309">
        <v>16500000000</v>
      </c>
      <c r="I1492" s="42">
        <f aca="true" t="shared" si="26" ref="I1492:I1521">H1492</f>
        <v>16500000000</v>
      </c>
      <c r="J1492" s="40" t="s">
        <v>1129</v>
      </c>
      <c r="K1492" s="40" t="s">
        <v>1130</v>
      </c>
      <c r="L1492" s="207" t="s">
        <v>443</v>
      </c>
    </row>
    <row r="1493" spans="2:12" ht="24" customHeight="1">
      <c r="B1493" s="308">
        <v>83121602</v>
      </c>
      <c r="C1493" s="183" t="s">
        <v>453</v>
      </c>
      <c r="D1493" s="220">
        <v>42430</v>
      </c>
      <c r="E1493" s="102" t="s">
        <v>1503</v>
      </c>
      <c r="F1493" s="102" t="s">
        <v>1365</v>
      </c>
      <c r="G1493" s="102" t="s">
        <v>1265</v>
      </c>
      <c r="H1493" s="309">
        <v>90000000</v>
      </c>
      <c r="I1493" s="42">
        <f t="shared" si="26"/>
        <v>90000000</v>
      </c>
      <c r="J1493" s="40" t="s">
        <v>1129</v>
      </c>
      <c r="K1493" s="40" t="s">
        <v>1130</v>
      </c>
      <c r="L1493" s="207" t="s">
        <v>443</v>
      </c>
    </row>
    <row r="1494" spans="2:12" ht="24" customHeight="1">
      <c r="B1494" s="308">
        <v>86101702</v>
      </c>
      <c r="C1494" s="183" t="s">
        <v>454</v>
      </c>
      <c r="D1494" s="220">
        <v>42430</v>
      </c>
      <c r="E1494" s="102" t="s">
        <v>1503</v>
      </c>
      <c r="F1494" s="102" t="s">
        <v>1365</v>
      </c>
      <c r="G1494" s="102" t="s">
        <v>1265</v>
      </c>
      <c r="H1494" s="309">
        <v>700000000</v>
      </c>
      <c r="I1494" s="42">
        <f t="shared" si="26"/>
        <v>700000000</v>
      </c>
      <c r="J1494" s="40" t="s">
        <v>1129</v>
      </c>
      <c r="K1494" s="40" t="s">
        <v>1130</v>
      </c>
      <c r="L1494" s="207" t="s">
        <v>443</v>
      </c>
    </row>
    <row r="1495" spans="2:12" ht="30.75" customHeight="1">
      <c r="B1495" s="310">
        <v>80000000</v>
      </c>
      <c r="C1495" s="101" t="s">
        <v>455</v>
      </c>
      <c r="D1495" s="220">
        <v>42430</v>
      </c>
      <c r="E1495" s="102" t="s">
        <v>1217</v>
      </c>
      <c r="F1495" s="102" t="s">
        <v>1365</v>
      </c>
      <c r="G1495" s="102" t="s">
        <v>1128</v>
      </c>
      <c r="H1495" s="226">
        <v>1500000000</v>
      </c>
      <c r="I1495" s="42">
        <f t="shared" si="26"/>
        <v>1500000000</v>
      </c>
      <c r="J1495" s="40" t="s">
        <v>1129</v>
      </c>
      <c r="K1495" s="40" t="s">
        <v>1130</v>
      </c>
      <c r="L1495" s="207" t="s">
        <v>443</v>
      </c>
    </row>
    <row r="1496" spans="2:12" ht="32.25" customHeight="1">
      <c r="B1496" s="310">
        <v>86000000</v>
      </c>
      <c r="C1496" s="101" t="s">
        <v>456</v>
      </c>
      <c r="D1496" s="220">
        <v>42430</v>
      </c>
      <c r="E1496" s="102" t="s">
        <v>1217</v>
      </c>
      <c r="F1496" s="102" t="s">
        <v>1365</v>
      </c>
      <c r="G1496" s="102" t="s">
        <v>1128</v>
      </c>
      <c r="H1496" s="226">
        <v>650000000</v>
      </c>
      <c r="I1496" s="42">
        <f t="shared" si="26"/>
        <v>650000000</v>
      </c>
      <c r="J1496" s="40" t="s">
        <v>1129</v>
      </c>
      <c r="K1496" s="40" t="s">
        <v>1130</v>
      </c>
      <c r="L1496" s="207" t="s">
        <v>443</v>
      </c>
    </row>
    <row r="1497" spans="2:12" ht="33.75" customHeight="1">
      <c r="B1497" s="310">
        <v>93141701</v>
      </c>
      <c r="C1497" s="101" t="s">
        <v>457</v>
      </c>
      <c r="D1497" s="220">
        <v>42430</v>
      </c>
      <c r="E1497" s="102" t="s">
        <v>1217</v>
      </c>
      <c r="F1497" s="102" t="s">
        <v>1365</v>
      </c>
      <c r="G1497" s="102" t="s">
        <v>1128</v>
      </c>
      <c r="H1497" s="226">
        <v>7000000000</v>
      </c>
      <c r="I1497" s="42">
        <f t="shared" si="26"/>
        <v>7000000000</v>
      </c>
      <c r="J1497" s="40" t="s">
        <v>1129</v>
      </c>
      <c r="K1497" s="40" t="s">
        <v>1130</v>
      </c>
      <c r="L1497" s="207" t="s">
        <v>443</v>
      </c>
    </row>
    <row r="1498" spans="2:12" ht="37.5" customHeight="1">
      <c r="B1498" s="310">
        <v>93141702</v>
      </c>
      <c r="C1498" s="101" t="s">
        <v>86</v>
      </c>
      <c r="D1498" s="220">
        <v>42430</v>
      </c>
      <c r="E1498" s="102" t="s">
        <v>1217</v>
      </c>
      <c r="F1498" s="102" t="s">
        <v>1365</v>
      </c>
      <c r="G1498" s="102" t="s">
        <v>1128</v>
      </c>
      <c r="H1498" s="226">
        <v>1800000000</v>
      </c>
      <c r="I1498" s="42">
        <f t="shared" si="26"/>
        <v>1800000000</v>
      </c>
      <c r="J1498" s="40" t="s">
        <v>1129</v>
      </c>
      <c r="K1498" s="40" t="s">
        <v>1130</v>
      </c>
      <c r="L1498" s="207" t="s">
        <v>443</v>
      </c>
    </row>
    <row r="1499" spans="2:12" ht="32.25" customHeight="1">
      <c r="B1499" s="310">
        <v>93141707</v>
      </c>
      <c r="C1499" s="101" t="s">
        <v>87</v>
      </c>
      <c r="D1499" s="220">
        <v>42430</v>
      </c>
      <c r="E1499" s="102" t="s">
        <v>1217</v>
      </c>
      <c r="F1499" s="102" t="s">
        <v>1365</v>
      </c>
      <c r="G1499" s="102" t="s">
        <v>1128</v>
      </c>
      <c r="H1499" s="226">
        <f>1200000000+4000000000</f>
        <v>5200000000</v>
      </c>
      <c r="I1499" s="42">
        <f t="shared" si="26"/>
        <v>5200000000</v>
      </c>
      <c r="J1499" s="40" t="s">
        <v>1129</v>
      </c>
      <c r="K1499" s="40" t="s">
        <v>1130</v>
      </c>
      <c r="L1499" s="207" t="s">
        <v>443</v>
      </c>
    </row>
    <row r="1500" spans="2:12" ht="24" customHeight="1">
      <c r="B1500" s="306">
        <v>56111503</v>
      </c>
      <c r="C1500" s="101" t="s">
        <v>88</v>
      </c>
      <c r="D1500" s="220">
        <v>42430</v>
      </c>
      <c r="E1500" s="102" t="s">
        <v>1215</v>
      </c>
      <c r="F1500" s="102" t="s">
        <v>679</v>
      </c>
      <c r="G1500" s="102" t="s">
        <v>1128</v>
      </c>
      <c r="H1500" s="226">
        <v>10000000</v>
      </c>
      <c r="I1500" s="42">
        <f t="shared" si="26"/>
        <v>10000000</v>
      </c>
      <c r="J1500" s="40" t="s">
        <v>1129</v>
      </c>
      <c r="K1500" s="40" t="s">
        <v>1130</v>
      </c>
      <c r="L1500" s="207" t="s">
        <v>443</v>
      </c>
    </row>
    <row r="1501" spans="2:12" ht="24" customHeight="1">
      <c r="B1501" s="306">
        <v>56111507</v>
      </c>
      <c r="C1501" s="101" t="s">
        <v>89</v>
      </c>
      <c r="D1501" s="220">
        <v>42430</v>
      </c>
      <c r="E1501" s="102" t="s">
        <v>1215</v>
      </c>
      <c r="F1501" s="102" t="s">
        <v>679</v>
      </c>
      <c r="G1501" s="102" t="s">
        <v>1128</v>
      </c>
      <c r="H1501" s="226">
        <v>50000000</v>
      </c>
      <c r="I1501" s="42">
        <f t="shared" si="26"/>
        <v>50000000</v>
      </c>
      <c r="J1501" s="40" t="s">
        <v>1129</v>
      </c>
      <c r="K1501" s="40" t="s">
        <v>1130</v>
      </c>
      <c r="L1501" s="207" t="s">
        <v>443</v>
      </c>
    </row>
    <row r="1502" spans="2:12" ht="33" customHeight="1">
      <c r="B1502" s="306">
        <v>56101504</v>
      </c>
      <c r="C1502" s="101" t="s">
        <v>90</v>
      </c>
      <c r="D1502" s="220">
        <v>42430</v>
      </c>
      <c r="E1502" s="102" t="s">
        <v>1215</v>
      </c>
      <c r="F1502" s="102" t="s">
        <v>679</v>
      </c>
      <c r="G1502" s="102" t="s">
        <v>1128</v>
      </c>
      <c r="H1502" s="226">
        <v>20000000</v>
      </c>
      <c r="I1502" s="42">
        <f t="shared" si="26"/>
        <v>20000000</v>
      </c>
      <c r="J1502" s="40" t="s">
        <v>1129</v>
      </c>
      <c r="K1502" s="40" t="s">
        <v>1130</v>
      </c>
      <c r="L1502" s="207" t="s">
        <v>443</v>
      </c>
    </row>
    <row r="1503" spans="2:12" ht="33.75" customHeight="1">
      <c r="B1503" s="306">
        <v>56101703</v>
      </c>
      <c r="C1503" s="101" t="s">
        <v>1205</v>
      </c>
      <c r="D1503" s="220">
        <v>42430</v>
      </c>
      <c r="E1503" s="102" t="s">
        <v>1215</v>
      </c>
      <c r="F1503" s="102" t="s">
        <v>679</v>
      </c>
      <c r="G1503" s="102" t="s">
        <v>1128</v>
      </c>
      <c r="H1503" s="226">
        <v>25000000</v>
      </c>
      <c r="I1503" s="42">
        <f>H1503</f>
        <v>25000000</v>
      </c>
      <c r="J1503" s="40" t="s">
        <v>1129</v>
      </c>
      <c r="K1503" s="40" t="s">
        <v>1130</v>
      </c>
      <c r="L1503" s="207" t="s">
        <v>443</v>
      </c>
    </row>
    <row r="1504" spans="2:12" ht="36" customHeight="1">
      <c r="B1504" s="306">
        <v>43211507</v>
      </c>
      <c r="C1504" s="101" t="s">
        <v>1158</v>
      </c>
      <c r="D1504" s="220">
        <v>42430</v>
      </c>
      <c r="E1504" s="102" t="s">
        <v>1215</v>
      </c>
      <c r="F1504" s="102" t="s">
        <v>679</v>
      </c>
      <c r="G1504" s="102" t="s">
        <v>1128</v>
      </c>
      <c r="H1504" s="226">
        <v>60000000</v>
      </c>
      <c r="I1504" s="42">
        <f t="shared" si="26"/>
        <v>60000000</v>
      </c>
      <c r="J1504" s="40" t="s">
        <v>1129</v>
      </c>
      <c r="K1504" s="40" t="s">
        <v>1130</v>
      </c>
      <c r="L1504" s="207" t="s">
        <v>443</v>
      </c>
    </row>
    <row r="1505" spans="2:12" ht="36.75" customHeight="1">
      <c r="B1505" s="306">
        <v>43211508</v>
      </c>
      <c r="C1505" s="101" t="s">
        <v>1159</v>
      </c>
      <c r="D1505" s="220">
        <v>42430</v>
      </c>
      <c r="E1505" s="102" t="s">
        <v>1215</v>
      </c>
      <c r="F1505" s="102" t="s">
        <v>679</v>
      </c>
      <c r="G1505" s="102" t="s">
        <v>1128</v>
      </c>
      <c r="H1505" s="226">
        <v>30000000</v>
      </c>
      <c r="I1505" s="42">
        <f t="shared" si="26"/>
        <v>30000000</v>
      </c>
      <c r="J1505" s="40" t="s">
        <v>1129</v>
      </c>
      <c r="K1505" s="40" t="s">
        <v>1130</v>
      </c>
      <c r="L1505" s="207" t="s">
        <v>443</v>
      </c>
    </row>
    <row r="1506" spans="2:12" ht="36" customHeight="1">
      <c r="B1506" s="306">
        <v>43211711</v>
      </c>
      <c r="C1506" s="101" t="s">
        <v>897</v>
      </c>
      <c r="D1506" s="220">
        <v>42430</v>
      </c>
      <c r="E1506" s="102" t="s">
        <v>1215</v>
      </c>
      <c r="F1506" s="102" t="s">
        <v>679</v>
      </c>
      <c r="G1506" s="102" t="s">
        <v>1128</v>
      </c>
      <c r="H1506" s="226">
        <v>5000000</v>
      </c>
      <c r="I1506" s="42">
        <f t="shared" si="26"/>
        <v>5000000</v>
      </c>
      <c r="J1506" s="40" t="s">
        <v>1129</v>
      </c>
      <c r="K1506" s="40" t="s">
        <v>1130</v>
      </c>
      <c r="L1506" s="207" t="s">
        <v>443</v>
      </c>
    </row>
    <row r="1507" spans="2:12" ht="37.5" customHeight="1">
      <c r="B1507" s="306">
        <v>43212105</v>
      </c>
      <c r="C1507" s="101" t="s">
        <v>1161</v>
      </c>
      <c r="D1507" s="220">
        <v>42430</v>
      </c>
      <c r="E1507" s="102" t="s">
        <v>1215</v>
      </c>
      <c r="F1507" s="102" t="s">
        <v>679</v>
      </c>
      <c r="G1507" s="102" t="s">
        <v>1128</v>
      </c>
      <c r="H1507" s="226">
        <v>2500000</v>
      </c>
      <c r="I1507" s="42">
        <f t="shared" si="26"/>
        <v>2500000</v>
      </c>
      <c r="J1507" s="40" t="s">
        <v>1129</v>
      </c>
      <c r="K1507" s="40" t="s">
        <v>1130</v>
      </c>
      <c r="L1507" s="207" t="s">
        <v>443</v>
      </c>
    </row>
    <row r="1508" spans="2:12" ht="34.5" customHeight="1">
      <c r="B1508" s="306">
        <v>43212110</v>
      </c>
      <c r="C1508" s="101" t="s">
        <v>91</v>
      </c>
      <c r="D1508" s="220">
        <v>42430</v>
      </c>
      <c r="E1508" s="102" t="s">
        <v>1215</v>
      </c>
      <c r="F1508" s="102" t="s">
        <v>679</v>
      </c>
      <c r="G1508" s="102" t="s">
        <v>1128</v>
      </c>
      <c r="H1508" s="226">
        <v>4500000</v>
      </c>
      <c r="I1508" s="42">
        <f t="shared" si="26"/>
        <v>4500000</v>
      </c>
      <c r="J1508" s="40" t="s">
        <v>1129</v>
      </c>
      <c r="K1508" s="40" t="s">
        <v>1130</v>
      </c>
      <c r="L1508" s="207" t="s">
        <v>443</v>
      </c>
    </row>
    <row r="1509" spans="2:12" ht="35.25" customHeight="1">
      <c r="B1509" s="306">
        <v>43201803</v>
      </c>
      <c r="C1509" s="101" t="s">
        <v>92</v>
      </c>
      <c r="D1509" s="220">
        <v>42430</v>
      </c>
      <c r="E1509" s="102" t="s">
        <v>1215</v>
      </c>
      <c r="F1509" s="102" t="s">
        <v>679</v>
      </c>
      <c r="G1509" s="102" t="s">
        <v>1128</v>
      </c>
      <c r="H1509" s="226">
        <v>1500000</v>
      </c>
      <c r="I1509" s="42">
        <f t="shared" si="26"/>
        <v>1500000</v>
      </c>
      <c r="J1509" s="40" t="s">
        <v>1129</v>
      </c>
      <c r="K1509" s="40" t="s">
        <v>1130</v>
      </c>
      <c r="L1509" s="207" t="s">
        <v>443</v>
      </c>
    </row>
    <row r="1510" spans="2:12" ht="32.25" customHeight="1">
      <c r="B1510" s="306">
        <v>45111616</v>
      </c>
      <c r="C1510" s="101" t="s">
        <v>1197</v>
      </c>
      <c r="D1510" s="220">
        <v>42430</v>
      </c>
      <c r="E1510" s="102" t="s">
        <v>1215</v>
      </c>
      <c r="F1510" s="102" t="s">
        <v>679</v>
      </c>
      <c r="G1510" s="102" t="s">
        <v>1128</v>
      </c>
      <c r="H1510" s="226">
        <v>18000000</v>
      </c>
      <c r="I1510" s="42">
        <f t="shared" si="26"/>
        <v>18000000</v>
      </c>
      <c r="J1510" s="40" t="s">
        <v>1129</v>
      </c>
      <c r="K1510" s="40" t="s">
        <v>1130</v>
      </c>
      <c r="L1510" s="207" t="s">
        <v>443</v>
      </c>
    </row>
    <row r="1511" spans="2:12" ht="35.25" customHeight="1">
      <c r="B1511" s="306">
        <v>45121516</v>
      </c>
      <c r="C1511" s="101" t="s">
        <v>1323</v>
      </c>
      <c r="D1511" s="220">
        <v>42430</v>
      </c>
      <c r="E1511" s="102" t="s">
        <v>1215</v>
      </c>
      <c r="F1511" s="102" t="s">
        <v>679</v>
      </c>
      <c r="G1511" s="102" t="s">
        <v>1128</v>
      </c>
      <c r="H1511" s="226">
        <v>5000000</v>
      </c>
      <c r="I1511" s="42">
        <f t="shared" si="26"/>
        <v>5000000</v>
      </c>
      <c r="J1511" s="40" t="s">
        <v>1129</v>
      </c>
      <c r="K1511" s="40" t="s">
        <v>1130</v>
      </c>
      <c r="L1511" s="207" t="s">
        <v>443</v>
      </c>
    </row>
    <row r="1512" spans="2:12" ht="37.5" customHeight="1">
      <c r="B1512" s="306">
        <v>60131500</v>
      </c>
      <c r="C1512" s="101" t="s">
        <v>93</v>
      </c>
      <c r="D1512" s="220">
        <v>42430</v>
      </c>
      <c r="E1512" s="102" t="s">
        <v>1215</v>
      </c>
      <c r="F1512" s="102" t="s">
        <v>679</v>
      </c>
      <c r="G1512" s="102" t="s">
        <v>1128</v>
      </c>
      <c r="H1512" s="226">
        <v>5000000</v>
      </c>
      <c r="I1512" s="42">
        <f t="shared" si="26"/>
        <v>5000000</v>
      </c>
      <c r="J1512" s="40" t="s">
        <v>1129</v>
      </c>
      <c r="K1512" s="40" t="s">
        <v>1130</v>
      </c>
      <c r="L1512" s="207" t="s">
        <v>443</v>
      </c>
    </row>
    <row r="1513" spans="2:12" ht="35.25" customHeight="1">
      <c r="B1513" s="306">
        <v>56112104</v>
      </c>
      <c r="C1513" s="101" t="s">
        <v>1375</v>
      </c>
      <c r="D1513" s="220">
        <v>42430</v>
      </c>
      <c r="E1513" s="102" t="s">
        <v>1215</v>
      </c>
      <c r="F1513" s="102" t="s">
        <v>679</v>
      </c>
      <c r="G1513" s="102" t="s">
        <v>1128</v>
      </c>
      <c r="H1513" s="226">
        <v>2400000</v>
      </c>
      <c r="I1513" s="42">
        <f t="shared" si="26"/>
        <v>2400000</v>
      </c>
      <c r="J1513" s="40" t="s">
        <v>1129</v>
      </c>
      <c r="K1513" s="40" t="s">
        <v>1130</v>
      </c>
      <c r="L1513" s="207" t="s">
        <v>443</v>
      </c>
    </row>
    <row r="1514" spans="2:12" ht="36.75" customHeight="1">
      <c r="B1514" s="306">
        <v>52161505</v>
      </c>
      <c r="C1514" s="101" t="s">
        <v>1329</v>
      </c>
      <c r="D1514" s="220">
        <v>42430</v>
      </c>
      <c r="E1514" s="102" t="s">
        <v>1215</v>
      </c>
      <c r="F1514" s="102" t="s">
        <v>679</v>
      </c>
      <c r="G1514" s="102" t="s">
        <v>1128</v>
      </c>
      <c r="H1514" s="226">
        <v>25000000</v>
      </c>
      <c r="I1514" s="42">
        <f t="shared" si="26"/>
        <v>25000000</v>
      </c>
      <c r="J1514" s="40" t="s">
        <v>1129</v>
      </c>
      <c r="K1514" s="40" t="s">
        <v>1130</v>
      </c>
      <c r="L1514" s="207" t="s">
        <v>443</v>
      </c>
    </row>
    <row r="1515" spans="2:12" ht="48" customHeight="1">
      <c r="B1515" s="55" t="s">
        <v>94</v>
      </c>
      <c r="C1515" s="51" t="s">
        <v>474</v>
      </c>
      <c r="D1515" s="311">
        <v>42381</v>
      </c>
      <c r="E1515" s="52" t="s">
        <v>1171</v>
      </c>
      <c r="F1515" s="52" t="s">
        <v>475</v>
      </c>
      <c r="G1515" s="52" t="s">
        <v>912</v>
      </c>
      <c r="H1515" s="312">
        <v>46349280</v>
      </c>
      <c r="I1515" s="42">
        <f t="shared" si="26"/>
        <v>46349280</v>
      </c>
      <c r="J1515" s="40" t="s">
        <v>1129</v>
      </c>
      <c r="K1515" s="40" t="s">
        <v>1130</v>
      </c>
      <c r="L1515" s="118" t="s">
        <v>476</v>
      </c>
    </row>
    <row r="1516" spans="2:12" ht="27" customHeight="1">
      <c r="B1516" s="55" t="s">
        <v>477</v>
      </c>
      <c r="C1516" s="51" t="s">
        <v>478</v>
      </c>
      <c r="D1516" s="311">
        <v>42381</v>
      </c>
      <c r="E1516" s="52" t="s">
        <v>1171</v>
      </c>
      <c r="F1516" s="52" t="s">
        <v>475</v>
      </c>
      <c r="G1516" s="52" t="s">
        <v>912</v>
      </c>
      <c r="H1516" s="312">
        <v>46349280</v>
      </c>
      <c r="I1516" s="42">
        <f t="shared" si="26"/>
        <v>46349280</v>
      </c>
      <c r="J1516" s="40" t="s">
        <v>1129</v>
      </c>
      <c r="K1516" s="40" t="s">
        <v>1130</v>
      </c>
      <c r="L1516" s="118" t="s">
        <v>476</v>
      </c>
    </row>
    <row r="1517" spans="2:12" ht="50.25" customHeight="1">
      <c r="B1517" s="55" t="s">
        <v>479</v>
      </c>
      <c r="C1517" s="51" t="s">
        <v>480</v>
      </c>
      <c r="D1517" s="311">
        <v>42381</v>
      </c>
      <c r="E1517" s="52" t="s">
        <v>1171</v>
      </c>
      <c r="F1517" s="52" t="s">
        <v>475</v>
      </c>
      <c r="G1517" s="52" t="s">
        <v>912</v>
      </c>
      <c r="H1517" s="312">
        <v>333718920</v>
      </c>
      <c r="I1517" s="42">
        <f t="shared" si="26"/>
        <v>333718920</v>
      </c>
      <c r="J1517" s="40" t="s">
        <v>1129</v>
      </c>
      <c r="K1517" s="40" t="s">
        <v>1130</v>
      </c>
      <c r="L1517" s="118" t="s">
        <v>476</v>
      </c>
    </row>
    <row r="1518" spans="2:12" ht="36">
      <c r="B1518" s="55">
        <v>80111620</v>
      </c>
      <c r="C1518" s="51" t="s">
        <v>481</v>
      </c>
      <c r="D1518" s="311">
        <v>42381</v>
      </c>
      <c r="E1518" s="52" t="s">
        <v>1171</v>
      </c>
      <c r="F1518" s="52" t="s">
        <v>475</v>
      </c>
      <c r="G1518" s="52" t="s">
        <v>912</v>
      </c>
      <c r="H1518" s="312">
        <v>19863720</v>
      </c>
      <c r="I1518" s="42">
        <f t="shared" si="26"/>
        <v>19863720</v>
      </c>
      <c r="J1518" s="40" t="s">
        <v>1129</v>
      </c>
      <c r="K1518" s="40" t="s">
        <v>1130</v>
      </c>
      <c r="L1518" s="118" t="s">
        <v>476</v>
      </c>
    </row>
    <row r="1519" spans="2:12" ht="48">
      <c r="B1519" s="55">
        <v>86101705</v>
      </c>
      <c r="C1519" s="51" t="s">
        <v>485</v>
      </c>
      <c r="D1519" s="311">
        <v>42401</v>
      </c>
      <c r="E1519" s="52" t="s">
        <v>1503</v>
      </c>
      <c r="F1519" s="52" t="s">
        <v>475</v>
      </c>
      <c r="G1519" s="52" t="s">
        <v>912</v>
      </c>
      <c r="H1519" s="312">
        <v>90000000</v>
      </c>
      <c r="I1519" s="42">
        <f t="shared" si="26"/>
        <v>90000000</v>
      </c>
      <c r="J1519" s="40" t="s">
        <v>1129</v>
      </c>
      <c r="K1519" s="40" t="s">
        <v>1130</v>
      </c>
      <c r="L1519" s="118" t="s">
        <v>476</v>
      </c>
    </row>
    <row r="1520" spans="2:12" ht="36">
      <c r="B1520" s="55">
        <v>45111616</v>
      </c>
      <c r="C1520" s="51" t="s">
        <v>486</v>
      </c>
      <c r="D1520" s="311">
        <v>42401</v>
      </c>
      <c r="E1520" s="52" t="s">
        <v>678</v>
      </c>
      <c r="F1520" s="52" t="s">
        <v>475</v>
      </c>
      <c r="G1520" s="52" t="s">
        <v>912</v>
      </c>
      <c r="H1520" s="312">
        <v>3240000</v>
      </c>
      <c r="I1520" s="42">
        <f t="shared" si="26"/>
        <v>3240000</v>
      </c>
      <c r="J1520" s="40" t="s">
        <v>1129</v>
      </c>
      <c r="K1520" s="40" t="s">
        <v>1130</v>
      </c>
      <c r="L1520" s="118" t="s">
        <v>476</v>
      </c>
    </row>
    <row r="1521" spans="2:12" ht="36.75" thickBot="1">
      <c r="B1521" s="313">
        <v>43211711</v>
      </c>
      <c r="C1521" s="314" t="s">
        <v>487</v>
      </c>
      <c r="D1521" s="315">
        <v>42401</v>
      </c>
      <c r="E1521" s="316" t="s">
        <v>678</v>
      </c>
      <c r="F1521" s="316" t="s">
        <v>475</v>
      </c>
      <c r="G1521" s="316" t="s">
        <v>912</v>
      </c>
      <c r="H1521" s="317">
        <v>1901160</v>
      </c>
      <c r="I1521" s="318">
        <f t="shared" si="26"/>
        <v>1901160</v>
      </c>
      <c r="J1521" s="319" t="s">
        <v>1129</v>
      </c>
      <c r="K1521" s="319" t="s">
        <v>1130</v>
      </c>
      <c r="L1521" s="320" t="s">
        <v>476</v>
      </c>
    </row>
    <row r="1522" spans="2:6" ht="12.75">
      <c r="B1522" s="321"/>
      <c r="F1522" s="321"/>
    </row>
    <row r="1523" spans="2:6" ht="25.5">
      <c r="B1523" s="333" t="s">
        <v>482</v>
      </c>
      <c r="C1523" s="334"/>
      <c r="D1523" s="335"/>
      <c r="F1523" s="321"/>
    </row>
    <row r="1524" spans="2:6" ht="25.5">
      <c r="B1524" s="336" t="s">
        <v>1115</v>
      </c>
      <c r="C1524" s="337" t="s">
        <v>483</v>
      </c>
      <c r="D1524" s="338" t="s">
        <v>484</v>
      </c>
      <c r="F1524" s="321"/>
    </row>
    <row r="1525" spans="2:6" ht="12.75">
      <c r="B1525" s="339"/>
      <c r="C1525" s="340"/>
      <c r="D1525" s="341"/>
      <c r="F1525" s="321"/>
    </row>
    <row r="1526" spans="2:6" ht="12.75">
      <c r="B1526" s="339"/>
      <c r="C1526" s="340"/>
      <c r="D1526" s="341"/>
      <c r="F1526" s="321"/>
    </row>
    <row r="1527" spans="2:6" ht="12.75">
      <c r="B1527" s="339"/>
      <c r="C1527" s="342"/>
      <c r="D1527" s="341"/>
      <c r="F1527" s="321"/>
    </row>
    <row r="1528" spans="2:6" ht="12.75">
      <c r="B1528" s="339"/>
      <c r="C1528" s="342"/>
      <c r="D1528" s="341"/>
      <c r="F1528" s="321"/>
    </row>
    <row r="1529" ht="12.75">
      <c r="F1529" s="321"/>
    </row>
    <row r="1530" ht="12.75">
      <c r="F1530" s="321"/>
    </row>
    <row r="1531" ht="12.75">
      <c r="F1531" s="321"/>
    </row>
    <row r="1532" ht="12.75">
      <c r="F1532" s="321"/>
    </row>
  </sheetData>
  <sheetProtection password="E12D" sheet="1"/>
  <mergeCells count="28">
    <mergeCell ref="L875:L876"/>
    <mergeCell ref="E875:E876"/>
    <mergeCell ref="F875:F876"/>
    <mergeCell ref="G875:G876"/>
    <mergeCell ref="H875:H876"/>
    <mergeCell ref="B13:D13"/>
    <mergeCell ref="B14:D14"/>
    <mergeCell ref="B875:B876"/>
    <mergeCell ref="C875:C876"/>
    <mergeCell ref="D875:D876"/>
    <mergeCell ref="J8:L8"/>
    <mergeCell ref="B9:D9"/>
    <mergeCell ref="E9:H9"/>
    <mergeCell ref="B10:D10"/>
    <mergeCell ref="E10:H10"/>
    <mergeCell ref="J10:L12"/>
    <mergeCell ref="B11:D11"/>
    <mergeCell ref="B12:D12"/>
    <mergeCell ref="B6:D6"/>
    <mergeCell ref="B7:D7"/>
    <mergeCell ref="E7:G7"/>
    <mergeCell ref="C8:D8"/>
    <mergeCell ref="E8:H8"/>
    <mergeCell ref="B2:C3"/>
    <mergeCell ref="D2:K3"/>
    <mergeCell ref="B4:K4"/>
    <mergeCell ref="B5:D5"/>
    <mergeCell ref="E5:G5"/>
  </mergeCells>
  <hyperlinks>
    <hyperlink ref="L208" r:id="rId1" display="casa.boyaca@boyaca.gov.co"/>
    <hyperlink ref="L209:L217" r:id="rId2" display="casa.boyaca@boyaca.gov.co"/>
    <hyperlink ref="L218" r:id="rId3" display="casa.boyaca@boyaca.gov.co"/>
    <hyperlink ref="L258" r:id="rId4" display="casa.boyaca@boyaca.gov.co"/>
    <hyperlink ref="L257" r:id="rId5" display="casa.boyaca@boyaca.gov.co"/>
    <hyperlink ref="L256" r:id="rId6" display="casa.boyaca@boyaca.gov.co"/>
    <hyperlink ref="L255" r:id="rId7" display="casa.boyaca@boyaca.gov.co"/>
    <hyperlink ref="L254" r:id="rId8" display="casa.boyaca@boyaca.gov.co"/>
    <hyperlink ref="L253" r:id="rId9" display="casa.boyaca@boyaca.gov.co"/>
    <hyperlink ref="L252" r:id="rId10" display="casa.boyaca@boyaca.gov.co"/>
    <hyperlink ref="L251" r:id="rId11" display="casa.boyaca@boyaca.gov.co"/>
    <hyperlink ref="L250" r:id="rId12" display="casa.boyaca@boyaca.gov.co"/>
    <hyperlink ref="L249" r:id="rId13" display="casa.boyaca@boyaca.gov.co"/>
    <hyperlink ref="L248" r:id="rId14" display="casa.boyaca@boyaca.gov.co"/>
    <hyperlink ref="L247" r:id="rId15" display="casa.boyaca@boyaca.gov.co"/>
    <hyperlink ref="L246" r:id="rId16" display="casa.boyaca@boyaca.gov.co"/>
    <hyperlink ref="L245" r:id="rId17" display="casa.boyaca@boyaca.gov.co"/>
    <hyperlink ref="L244" r:id="rId18" display="casa.boyaca@boyaca.gov.co"/>
    <hyperlink ref="L243" r:id="rId19" display="casa.boyaca@boyaca.gov.co"/>
    <hyperlink ref="L242" r:id="rId20" display="casa.boyaca@boyaca.gov.co"/>
    <hyperlink ref="L241" r:id="rId21" display="casa.boyaca@boyaca.gov.co"/>
    <hyperlink ref="L240" r:id="rId22" display="casa.boyaca@boyaca.gov.co"/>
    <hyperlink ref="L239" r:id="rId23" display="casa.boyaca@boyaca.gov.co"/>
    <hyperlink ref="L238" r:id="rId24" display="casa.boyaca@boyaca.gov.co"/>
    <hyperlink ref="L237" r:id="rId25" display="casa.boyaca@boyaca.gov.co"/>
    <hyperlink ref="L236" r:id="rId26" display="casa.boyaca@boyaca.gov.co"/>
    <hyperlink ref="L235" r:id="rId27" display="casa.boyaca@boyaca.gov.co"/>
    <hyperlink ref="L234" r:id="rId28" display="casa.boyaca@boyaca.gov.co"/>
    <hyperlink ref="L233" r:id="rId29" display="casa.boyaca@boyaca.gov.co"/>
    <hyperlink ref="L232" r:id="rId30" display="casa.boyaca@boyaca.gov.co"/>
    <hyperlink ref="L231" r:id="rId31" display="casa.boyaca@boyaca.gov.co"/>
    <hyperlink ref="L230" r:id="rId32" display="casa.boyaca@boyaca.gov.co"/>
    <hyperlink ref="L229" r:id="rId33" display="casa.boyaca@boyaca.gov.co"/>
    <hyperlink ref="L228" r:id="rId34" display="casa.boyaca@boyaca.gov.co"/>
    <hyperlink ref="L227" r:id="rId35" display="casa.boyaca@boyaca.gov.co"/>
    <hyperlink ref="L226" r:id="rId36" display="casa.boyaca@boyaca.gov.co"/>
    <hyperlink ref="L225" r:id="rId37" display="casa.boyaca@boyaca.gov.co"/>
    <hyperlink ref="L224" r:id="rId38" display="casa.boyaca@boyaca.gov.co"/>
    <hyperlink ref="L223" r:id="rId39" display="casa.boyaca@boyaca.gov.co"/>
    <hyperlink ref="L222" r:id="rId40" display="casa.boyaca@boyaca.gov.co"/>
    <hyperlink ref="L221" r:id="rId41" display="casa.boyaca@boyaca.gov.co"/>
    <hyperlink ref="L220" r:id="rId42" display="casa.boyaca@boyaca.gov.co"/>
    <hyperlink ref="L213" r:id="rId43" display="casa.boyaca@boyaca.gov.co"/>
    <hyperlink ref="L461:L468" r:id="rId44" display="despacho.stics@boyaca.gov.co"/>
    <hyperlink ref="L465" r:id="rId45" display="despacho.stics@boyaca.gov.co"/>
    <hyperlink ref="L403" r:id="rId46" display="despacho.stics@boyaca.gov.co"/>
    <hyperlink ref="L450" r:id="rId47" display="despacho.stics@boyaca.gov.co"/>
    <hyperlink ref="L457" r:id="rId48" display="despacho.stics@boyaca.gov.co"/>
    <hyperlink ref="L458" r:id="rId49" display="despacho.stics@boyaca.gov.co"/>
    <hyperlink ref="L459" r:id="rId50" display="despacho.stics@boyaca.gov.co"/>
    <hyperlink ref="L460" r:id="rId51" display="despacho.stics@boyaca.gov.co"/>
    <hyperlink ref="L468" r:id="rId52" display="despacho.stics@boyaca.gov.co"/>
    <hyperlink ref="L407" r:id="rId53" display="despacho.stics@boyaca.gov.co"/>
    <hyperlink ref="L404" r:id="rId54" display="despacho.stics@boyaca.gov.co"/>
    <hyperlink ref="L405" r:id="rId55" display="despacho.stics@boyaca.gov.co"/>
    <hyperlink ref="L406" r:id="rId56" display="despacho.stics@boyaca.gov.co"/>
    <hyperlink ref="L414" r:id="rId57" display="despacho.stics@boyaca.gov.co"/>
    <hyperlink ref="L415" r:id="rId58" display="despacho.stics@boyaca.gov.co"/>
    <hyperlink ref="L416" r:id="rId59" display="despacho.stics@boyaca.gov.co"/>
    <hyperlink ref="L417" r:id="rId60" display="despacho.stics@boyaca.gov.co"/>
    <hyperlink ref="L420" r:id="rId61" display="despacho.stics@boyaca.gov.co"/>
    <hyperlink ref="L421" r:id="rId62" display="despacho.stics@boyaca.gov.co"/>
    <hyperlink ref="L422" r:id="rId63" display="despacho.stics@boyaca.gov.co"/>
    <hyperlink ref="L423" r:id="rId64" display="despacho.stics@boyaca.gov.co"/>
    <hyperlink ref="L424" r:id="rId65" display="despacho.stics@boyaca.gov.co"/>
    <hyperlink ref="L425" r:id="rId66" display="despacho.stics@boyaca.gov.co"/>
    <hyperlink ref="L426" r:id="rId67" display="despacho.stics@boyaca.gov.co"/>
    <hyperlink ref="L427" r:id="rId68" display="despacho.stics@boyaca.gov.co"/>
    <hyperlink ref="L408" r:id="rId69" display="despacho.stics@boyaca.gov.co"/>
    <hyperlink ref="L409" r:id="rId70" display="despacho.stics@boyaca.gov.co"/>
    <hyperlink ref="L410" r:id="rId71" display="despacho.stics@boyaca.gov.co"/>
    <hyperlink ref="L411" r:id="rId72" display="despacho.stics@boyaca.gov.co"/>
    <hyperlink ref="L412" r:id="rId73" display="despacho.stics@boyaca.gov.co"/>
    <hyperlink ref="L418" r:id="rId74" display="despacho.stics@boyaca.gov.co"/>
    <hyperlink ref="L419" r:id="rId75" display="despacho.stics@boyaca.gov.co"/>
    <hyperlink ref="L428" r:id="rId76" display="despacho.stics@boyaca.gov.co"/>
    <hyperlink ref="L429" r:id="rId77" display="despacho.stics@boyaca.gov.co"/>
    <hyperlink ref="L430" r:id="rId78" display="despacho.stics@boyaca.gov.co"/>
    <hyperlink ref="L431" r:id="rId79" display="despacho.stics@boyaca.gov.co"/>
    <hyperlink ref="L432" r:id="rId80" display="despacho.stics@boyaca.gov.co"/>
    <hyperlink ref="L433" r:id="rId81" display="despacho.stics@boyaca.gov.co"/>
    <hyperlink ref="L434" r:id="rId82" display="despacho.stics@boyaca.gov.co"/>
    <hyperlink ref="L435" r:id="rId83" display="despacho.stics@boyaca.gov.co"/>
    <hyperlink ref="L436" r:id="rId84" display="despacho.stics@boyaca.gov.co"/>
    <hyperlink ref="L437" r:id="rId85" display="despacho.stics@boyaca.gov.co"/>
    <hyperlink ref="L438" r:id="rId86" display="despacho.stics@boyaca.gov.co"/>
    <hyperlink ref="L439" r:id="rId87" display="despacho.stics@boyaca.gov.co"/>
    <hyperlink ref="L440" r:id="rId88" display="despacho.stics@boyaca.gov.co"/>
    <hyperlink ref="L441" r:id="rId89" display="despacho.stics@boyaca.gov.co"/>
    <hyperlink ref="L442" r:id="rId90" display="despacho.stics@boyaca.gov.co"/>
    <hyperlink ref="L443" r:id="rId91" display="despacho.stics@boyaca.gov.co"/>
    <hyperlink ref="L444" r:id="rId92" display="despacho.stics@boyaca.gov.co"/>
    <hyperlink ref="L445" r:id="rId93" display="despacho.stics@boyaca.gov.co"/>
    <hyperlink ref="L446" r:id="rId94" display="despacho.stics@boyaca.gov.co"/>
    <hyperlink ref="L447" r:id="rId95" display="despacho.stics@boyaca.gov.co"/>
    <hyperlink ref="L448" r:id="rId96" display="despacho.stics@boyaca.gov.co"/>
    <hyperlink ref="L449" r:id="rId97" display="despacho.stics@boyaca.gov.co"/>
    <hyperlink ref="L451" r:id="rId98" display="despacho.stics@boyaca.gov.co"/>
    <hyperlink ref="L452" r:id="rId99" display="despacho.stics@boyaca.gov.co"/>
    <hyperlink ref="L453" r:id="rId100" display="despacho.stics@boyaca.gov.co"/>
    <hyperlink ref="L454" r:id="rId101" display="despacho.stics@boyaca.gov.co"/>
    <hyperlink ref="L455" r:id="rId102" display="despacho.stics@boyaca.gov.co"/>
    <hyperlink ref="L456" r:id="rId103" display="despacho.stics@boyaca.gov.co"/>
    <hyperlink ref="L413" r:id="rId104" display="despacho.stics@boyaca.gov.co"/>
  </hyperlinks>
  <printOptions/>
  <pageMargins left="0.7480314960629921" right="1.3385826771653544" top="0.984251968503937" bottom="0.984251968503937" header="0" footer="0"/>
  <pageSetup horizontalDpi="600" verticalDpi="600" orientation="landscape" paperSize="5" scale="60" r:id="rId108"/>
  <drawing r:id="rId107"/>
  <legacyDrawing r:id="rId10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Webmaster</cp:lastModifiedBy>
  <cp:lastPrinted>2016-01-19T20:50:32Z</cp:lastPrinted>
  <dcterms:created xsi:type="dcterms:W3CDTF">2016-01-14T21:18:24Z</dcterms:created>
  <dcterms:modified xsi:type="dcterms:W3CDTF">2016-01-19T21:06:55Z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